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こぶし今里保育園" sheetId="1" r:id="rId1"/>
    <sheet name="こぶし中央保育園" sheetId="2" r:id="rId2"/>
    <sheet name="こぶし花園保育園" sheetId="3" r:id="rId3"/>
    <sheet name="こぶし福祉会本部" sheetId="4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6" i="4" l="1"/>
  <c r="F95" i="4"/>
  <c r="E95" i="4"/>
  <c r="G95" i="4" s="1"/>
  <c r="G94" i="4"/>
  <c r="G93" i="4"/>
  <c r="F92" i="4"/>
  <c r="E92" i="4"/>
  <c r="G92" i="4" s="1"/>
  <c r="G91" i="4"/>
  <c r="G89" i="4"/>
  <c r="E86" i="4"/>
  <c r="G86" i="4" s="1"/>
  <c r="G85" i="4"/>
  <c r="G84" i="4"/>
  <c r="G83" i="4"/>
  <c r="G82" i="4"/>
  <c r="G81" i="4"/>
  <c r="G80" i="4"/>
  <c r="G79" i="4"/>
  <c r="G78" i="4"/>
  <c r="F77" i="4"/>
  <c r="F86" i="4" s="1"/>
  <c r="E77" i="4"/>
  <c r="G77" i="4" s="1"/>
  <c r="G75" i="4"/>
  <c r="F74" i="4"/>
  <c r="E74" i="4"/>
  <c r="E76" i="4" s="1"/>
  <c r="G73" i="4"/>
  <c r="G72" i="4"/>
  <c r="F71" i="4"/>
  <c r="E71" i="4"/>
  <c r="G71" i="4" s="1"/>
  <c r="G70" i="4"/>
  <c r="G69" i="4"/>
  <c r="F68" i="4"/>
  <c r="F76" i="4" s="1"/>
  <c r="F87" i="4" s="1"/>
  <c r="E68" i="4"/>
  <c r="G68" i="4" s="1"/>
  <c r="F65" i="4"/>
  <c r="E65" i="4"/>
  <c r="G65" i="4" s="1"/>
  <c r="G64" i="4"/>
  <c r="G63" i="4"/>
  <c r="G61" i="4"/>
  <c r="F60" i="4"/>
  <c r="F62" i="4" s="1"/>
  <c r="F66" i="4" s="1"/>
  <c r="E60" i="4"/>
  <c r="E62" i="4" s="1"/>
  <c r="G59" i="4"/>
  <c r="G58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F35" i="4"/>
  <c r="E35" i="4"/>
  <c r="G34" i="4"/>
  <c r="G33" i="4"/>
  <c r="G32" i="4"/>
  <c r="G31" i="4"/>
  <c r="G30" i="4"/>
  <c r="G29" i="4"/>
  <c r="G28" i="4"/>
  <c r="G27" i="4"/>
  <c r="F26" i="4"/>
  <c r="E26" i="4"/>
  <c r="G26" i="4" s="1"/>
  <c r="G25" i="4"/>
  <c r="G24" i="4"/>
  <c r="G23" i="4"/>
  <c r="G22" i="4"/>
  <c r="G21" i="4"/>
  <c r="G20" i="4"/>
  <c r="G19" i="4"/>
  <c r="F18" i="4"/>
  <c r="E18" i="4"/>
  <c r="E56" i="4" s="1"/>
  <c r="G16" i="4"/>
  <c r="G15" i="4"/>
  <c r="G14" i="4"/>
  <c r="G13" i="4"/>
  <c r="G12" i="4"/>
  <c r="F11" i="4"/>
  <c r="E11" i="4"/>
  <c r="G11" i="4" s="1"/>
  <c r="G10" i="4"/>
  <c r="F9" i="4"/>
  <c r="E9" i="4"/>
  <c r="G8" i="4"/>
  <c r="F7" i="4"/>
  <c r="F6" i="4" s="1"/>
  <c r="F17" i="4" s="1"/>
  <c r="E7" i="4"/>
  <c r="G7" i="4" s="1"/>
  <c r="E6" i="4"/>
  <c r="E17" i="4" s="1"/>
  <c r="G96" i="3"/>
  <c r="F95" i="3"/>
  <c r="E95" i="3"/>
  <c r="G95" i="3" s="1"/>
  <c r="G94" i="3"/>
  <c r="G93" i="3"/>
  <c r="F92" i="3"/>
  <c r="E92" i="3"/>
  <c r="G92" i="3" s="1"/>
  <c r="G91" i="3"/>
  <c r="G89" i="3"/>
  <c r="E86" i="3"/>
  <c r="G86" i="3" s="1"/>
  <c r="G85" i="3"/>
  <c r="G84" i="3"/>
  <c r="G83" i="3"/>
  <c r="G82" i="3"/>
  <c r="G81" i="3"/>
  <c r="G80" i="3"/>
  <c r="G79" i="3"/>
  <c r="G78" i="3"/>
  <c r="F77" i="3"/>
  <c r="F86" i="3" s="1"/>
  <c r="E77" i="3"/>
  <c r="G77" i="3" s="1"/>
  <c r="G75" i="3"/>
  <c r="F74" i="3"/>
  <c r="E74" i="3"/>
  <c r="E76" i="3" s="1"/>
  <c r="G73" i="3"/>
  <c r="G72" i="3"/>
  <c r="F71" i="3"/>
  <c r="E71" i="3"/>
  <c r="G71" i="3" s="1"/>
  <c r="G70" i="3"/>
  <c r="G69" i="3"/>
  <c r="F68" i="3"/>
  <c r="F76" i="3" s="1"/>
  <c r="F87" i="3" s="1"/>
  <c r="E68" i="3"/>
  <c r="G68" i="3" s="1"/>
  <c r="F65" i="3"/>
  <c r="E65" i="3"/>
  <c r="G65" i="3" s="1"/>
  <c r="G64" i="3"/>
  <c r="G63" i="3"/>
  <c r="G61" i="3"/>
  <c r="F60" i="3"/>
  <c r="F62" i="3" s="1"/>
  <c r="F66" i="3" s="1"/>
  <c r="E60" i="3"/>
  <c r="E62" i="3" s="1"/>
  <c r="G59" i="3"/>
  <c r="G58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F35" i="3"/>
  <c r="E35" i="3"/>
  <c r="G34" i="3"/>
  <c r="G33" i="3"/>
  <c r="G32" i="3"/>
  <c r="G31" i="3"/>
  <c r="G30" i="3"/>
  <c r="G29" i="3"/>
  <c r="G28" i="3"/>
  <c r="G27" i="3"/>
  <c r="F26" i="3"/>
  <c r="E26" i="3"/>
  <c r="G26" i="3" s="1"/>
  <c r="G25" i="3"/>
  <c r="G24" i="3"/>
  <c r="G23" i="3"/>
  <c r="G22" i="3"/>
  <c r="G21" i="3"/>
  <c r="G20" i="3"/>
  <c r="G19" i="3"/>
  <c r="F18" i="3"/>
  <c r="E18" i="3"/>
  <c r="E56" i="3" s="1"/>
  <c r="G16" i="3"/>
  <c r="G15" i="3"/>
  <c r="G14" i="3"/>
  <c r="G13" i="3"/>
  <c r="G12" i="3"/>
  <c r="F11" i="3"/>
  <c r="E11" i="3"/>
  <c r="G11" i="3" s="1"/>
  <c r="G10" i="3"/>
  <c r="F9" i="3"/>
  <c r="E9" i="3"/>
  <c r="G8" i="3"/>
  <c r="F7" i="3"/>
  <c r="F6" i="3" s="1"/>
  <c r="F17" i="3" s="1"/>
  <c r="E7" i="3"/>
  <c r="G7" i="3" s="1"/>
  <c r="E6" i="3"/>
  <c r="E17" i="3" s="1"/>
  <c r="G96" i="2"/>
  <c r="F95" i="2"/>
  <c r="E95" i="2"/>
  <c r="G95" i="2" s="1"/>
  <c r="G94" i="2"/>
  <c r="G93" i="2"/>
  <c r="F92" i="2"/>
  <c r="E92" i="2"/>
  <c r="G92" i="2" s="1"/>
  <c r="G91" i="2"/>
  <c r="G89" i="2"/>
  <c r="E86" i="2"/>
  <c r="G86" i="2" s="1"/>
  <c r="G85" i="2"/>
  <c r="G84" i="2"/>
  <c r="G83" i="2"/>
  <c r="G82" i="2"/>
  <c r="G81" i="2"/>
  <c r="G80" i="2"/>
  <c r="G79" i="2"/>
  <c r="G78" i="2"/>
  <c r="F77" i="2"/>
  <c r="F86" i="2" s="1"/>
  <c r="E77" i="2"/>
  <c r="G77" i="2" s="1"/>
  <c r="G75" i="2"/>
  <c r="F74" i="2"/>
  <c r="E74" i="2"/>
  <c r="E76" i="2" s="1"/>
  <c r="G73" i="2"/>
  <c r="G72" i="2"/>
  <c r="F71" i="2"/>
  <c r="E71" i="2"/>
  <c r="G71" i="2" s="1"/>
  <c r="G70" i="2"/>
  <c r="G69" i="2"/>
  <c r="F68" i="2"/>
  <c r="F76" i="2" s="1"/>
  <c r="F87" i="2" s="1"/>
  <c r="E68" i="2"/>
  <c r="G68" i="2" s="1"/>
  <c r="F65" i="2"/>
  <c r="E65" i="2"/>
  <c r="G65" i="2" s="1"/>
  <c r="G64" i="2"/>
  <c r="G63" i="2"/>
  <c r="G61" i="2"/>
  <c r="F60" i="2"/>
  <c r="F62" i="2" s="1"/>
  <c r="F66" i="2" s="1"/>
  <c r="E60" i="2"/>
  <c r="E62" i="2" s="1"/>
  <c r="G59" i="2"/>
  <c r="G58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F35" i="2"/>
  <c r="E35" i="2"/>
  <c r="G34" i="2"/>
  <c r="G33" i="2"/>
  <c r="G32" i="2"/>
  <c r="G31" i="2"/>
  <c r="G30" i="2"/>
  <c r="G29" i="2"/>
  <c r="G28" i="2"/>
  <c r="G27" i="2"/>
  <c r="F26" i="2"/>
  <c r="E26" i="2"/>
  <c r="G26" i="2" s="1"/>
  <c r="G25" i="2"/>
  <c r="G24" i="2"/>
  <c r="G23" i="2"/>
  <c r="G22" i="2"/>
  <c r="G21" i="2"/>
  <c r="G20" i="2"/>
  <c r="G19" i="2"/>
  <c r="F18" i="2"/>
  <c r="E18" i="2"/>
  <c r="E56" i="2" s="1"/>
  <c r="G16" i="2"/>
  <c r="G15" i="2"/>
  <c r="G14" i="2"/>
  <c r="G13" i="2"/>
  <c r="G12" i="2"/>
  <c r="F11" i="2"/>
  <c r="E11" i="2"/>
  <c r="G11" i="2" s="1"/>
  <c r="G10" i="2"/>
  <c r="F9" i="2"/>
  <c r="E9" i="2"/>
  <c r="G8" i="2"/>
  <c r="F7" i="2"/>
  <c r="F6" i="2" s="1"/>
  <c r="F17" i="2" s="1"/>
  <c r="E7" i="2"/>
  <c r="G7" i="2" s="1"/>
  <c r="E6" i="2"/>
  <c r="E17" i="2" s="1"/>
  <c r="G96" i="1"/>
  <c r="F95" i="1"/>
  <c r="E95" i="1"/>
  <c r="G95" i="1" s="1"/>
  <c r="G94" i="1"/>
  <c r="G93" i="1"/>
  <c r="F92" i="1"/>
  <c r="E92" i="1"/>
  <c r="G92" i="1" s="1"/>
  <c r="G91" i="1"/>
  <c r="G89" i="1"/>
  <c r="F86" i="1"/>
  <c r="G85" i="1"/>
  <c r="G84" i="1"/>
  <c r="G83" i="1"/>
  <c r="G82" i="1"/>
  <c r="G81" i="1"/>
  <c r="G80" i="1"/>
  <c r="G79" i="1"/>
  <c r="G78" i="1"/>
  <c r="F77" i="1"/>
  <c r="E77" i="1"/>
  <c r="E86" i="1" s="1"/>
  <c r="G86" i="1" s="1"/>
  <c r="G75" i="1"/>
  <c r="F74" i="1"/>
  <c r="E74" i="1"/>
  <c r="G74" i="1" s="1"/>
  <c r="G73" i="1"/>
  <c r="G72" i="1"/>
  <c r="F71" i="1"/>
  <c r="E71" i="1"/>
  <c r="G71" i="1" s="1"/>
  <c r="G70" i="1"/>
  <c r="G69" i="1"/>
  <c r="F68" i="1"/>
  <c r="F76" i="1" s="1"/>
  <c r="F87" i="1" s="1"/>
  <c r="E68" i="1"/>
  <c r="E76" i="1" s="1"/>
  <c r="F65" i="1"/>
  <c r="E65" i="1"/>
  <c r="G65" i="1" s="1"/>
  <c r="G64" i="1"/>
  <c r="G63" i="1"/>
  <c r="G61" i="1"/>
  <c r="F60" i="1"/>
  <c r="F62" i="1" s="1"/>
  <c r="F66" i="1" s="1"/>
  <c r="E60" i="1"/>
  <c r="E62" i="1" s="1"/>
  <c r="G59" i="1"/>
  <c r="G58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F35" i="1"/>
  <c r="E35" i="1"/>
  <c r="G35" i="1" s="1"/>
  <c r="G34" i="1"/>
  <c r="G33" i="1"/>
  <c r="G32" i="1"/>
  <c r="G31" i="1"/>
  <c r="G30" i="1"/>
  <c r="G29" i="1"/>
  <c r="G28" i="1"/>
  <c r="G27" i="1"/>
  <c r="F26" i="1"/>
  <c r="E26" i="1"/>
  <c r="G26" i="1" s="1"/>
  <c r="G25" i="1"/>
  <c r="G24" i="1"/>
  <c r="G23" i="1"/>
  <c r="G22" i="1"/>
  <c r="G21" i="1"/>
  <c r="G20" i="1"/>
  <c r="G19" i="1"/>
  <c r="F18" i="1"/>
  <c r="F56" i="1" s="1"/>
  <c r="E18" i="1"/>
  <c r="E56" i="1" s="1"/>
  <c r="G56" i="1" s="1"/>
  <c r="G16" i="1"/>
  <c r="G15" i="1"/>
  <c r="G14" i="1"/>
  <c r="G13" i="1"/>
  <c r="G12" i="1"/>
  <c r="F11" i="1"/>
  <c r="E11" i="1"/>
  <c r="G11" i="1" s="1"/>
  <c r="G10" i="1"/>
  <c r="F9" i="1"/>
  <c r="E9" i="1"/>
  <c r="G9" i="1" s="1"/>
  <c r="G8" i="1"/>
  <c r="F7" i="1"/>
  <c r="E7" i="1"/>
  <c r="E6" i="1" s="1"/>
  <c r="F6" i="1"/>
  <c r="F17" i="1" s="1"/>
  <c r="F57" i="1" s="1"/>
  <c r="F67" i="1" s="1"/>
  <c r="F88" i="1" s="1"/>
  <c r="F90" i="1" s="1"/>
  <c r="F97" i="1" s="1"/>
  <c r="E87" i="1" l="1"/>
  <c r="G87" i="1" s="1"/>
  <c r="G76" i="1"/>
  <c r="G62" i="2"/>
  <c r="E66" i="2"/>
  <c r="G66" i="2" s="1"/>
  <c r="G56" i="3"/>
  <c r="E87" i="3"/>
  <c r="G87" i="3" s="1"/>
  <c r="G76" i="3"/>
  <c r="G62" i="4"/>
  <c r="E66" i="4"/>
  <c r="G66" i="4" s="1"/>
  <c r="G6" i="1"/>
  <c r="E17" i="1"/>
  <c r="E66" i="1"/>
  <c r="G66" i="1" s="1"/>
  <c r="G62" i="1"/>
  <c r="G56" i="2"/>
  <c r="E87" i="2"/>
  <c r="G87" i="2" s="1"/>
  <c r="G76" i="2"/>
  <c r="G62" i="3"/>
  <c r="E66" i="3"/>
  <c r="G66" i="3" s="1"/>
  <c r="G56" i="4"/>
  <c r="E87" i="4"/>
  <c r="G87" i="4" s="1"/>
  <c r="G76" i="4"/>
  <c r="G7" i="1"/>
  <c r="G77" i="1"/>
  <c r="E57" i="2"/>
  <c r="G17" i="2"/>
  <c r="G18" i="2"/>
  <c r="G60" i="2"/>
  <c r="G74" i="2"/>
  <c r="E57" i="3"/>
  <c r="G17" i="3"/>
  <c r="G18" i="3"/>
  <c r="G60" i="3"/>
  <c r="G74" i="3"/>
  <c r="E57" i="4"/>
  <c r="G17" i="4"/>
  <c r="G18" i="4"/>
  <c r="G60" i="4"/>
  <c r="G74" i="4"/>
  <c r="G18" i="1"/>
  <c r="G60" i="1"/>
  <c r="G68" i="1"/>
  <c r="G6" i="2"/>
  <c r="G9" i="2"/>
  <c r="F56" i="2"/>
  <c r="F57" i="2" s="1"/>
  <c r="F67" i="2" s="1"/>
  <c r="F88" i="2" s="1"/>
  <c r="F90" i="2" s="1"/>
  <c r="F97" i="2" s="1"/>
  <c r="G35" i="2"/>
  <c r="G6" i="3"/>
  <c r="G9" i="3"/>
  <c r="F56" i="3"/>
  <c r="F57" i="3" s="1"/>
  <c r="F67" i="3" s="1"/>
  <c r="F88" i="3" s="1"/>
  <c r="F90" i="3" s="1"/>
  <c r="F97" i="3" s="1"/>
  <c r="G35" i="3"/>
  <c r="G6" i="4"/>
  <c r="G9" i="4"/>
  <c r="F56" i="4"/>
  <c r="F57" i="4" s="1"/>
  <c r="F67" i="4" s="1"/>
  <c r="F88" i="4" s="1"/>
  <c r="F90" i="4" s="1"/>
  <c r="F97" i="4" s="1"/>
  <c r="G35" i="4"/>
  <c r="E67" i="3" l="1"/>
  <c r="G57" i="3"/>
  <c r="E57" i="1"/>
  <c r="G17" i="1"/>
  <c r="E67" i="4"/>
  <c r="G57" i="4"/>
  <c r="E67" i="2"/>
  <c r="G57" i="2"/>
  <c r="G67" i="2" l="1"/>
  <c r="E88" i="2"/>
  <c r="G67" i="4"/>
  <c r="E88" i="4"/>
  <c r="E67" i="1"/>
  <c r="G57" i="1"/>
  <c r="G67" i="3"/>
  <c r="E88" i="3"/>
  <c r="E90" i="3" l="1"/>
  <c r="G88" i="3"/>
  <c r="E90" i="4"/>
  <c r="G88" i="4"/>
  <c r="E90" i="2"/>
  <c r="G88" i="2"/>
  <c r="E88" i="1"/>
  <c r="G67" i="1"/>
  <c r="E90" i="1" l="1"/>
  <c r="G88" i="1"/>
  <c r="E97" i="2"/>
  <c r="G97" i="2" s="1"/>
  <c r="G90" i="2"/>
  <c r="E97" i="4"/>
  <c r="G97" i="4" s="1"/>
  <c r="G90" i="4"/>
  <c r="E97" i="3"/>
  <c r="G97" i="3" s="1"/>
  <c r="G90" i="3"/>
  <c r="E97" i="1" l="1"/>
  <c r="G97" i="1" s="1"/>
  <c r="G90" i="1"/>
</calcChain>
</file>

<file path=xl/sharedStrings.xml><?xml version="1.0" encoding="utf-8"?>
<sst xmlns="http://schemas.openxmlformats.org/spreadsheetml/2006/main" count="440" uniqueCount="106">
  <si>
    <t>第二号第四様式（第二十三条第四項関係）</t>
    <rPh sb="0" eb="1">
      <t>ダイ</t>
    </rPh>
    <rPh sb="1" eb="2">
      <t>ニ</t>
    </rPh>
    <rPh sb="2" eb="3">
      <t>ゴウ</t>
    </rPh>
    <rPh sb="3" eb="4">
      <t>ダイ</t>
    </rPh>
    <rPh sb="4" eb="5">
      <t>ヨン</t>
    </rPh>
    <rPh sb="5" eb="7">
      <t>ヨウシキ</t>
    </rPh>
    <phoneticPr fontId="4"/>
  </si>
  <si>
    <t>こぶし今里保育園  事業活動計算書</t>
    <phoneticPr fontId="4"/>
  </si>
  <si>
    <t>（自）平成28年4月1日  （至）平成29年3月31日</t>
    <phoneticPr fontId="4"/>
  </si>
  <si>
    <t>（単位：円）</t>
    <phoneticPr fontId="4"/>
  </si>
  <si>
    <t>勘定科目</t>
    <rPh sb="0" eb="2">
      <t>カンジョウ</t>
    </rPh>
    <rPh sb="2" eb="4">
      <t>カモク</t>
    </rPh>
    <phoneticPr fontId="4"/>
  </si>
  <si>
    <t>当年度決算(A)</t>
    <rPh sb="0" eb="1">
      <t>トウ</t>
    </rPh>
    <rPh sb="1" eb="3">
      <t>ネンド</t>
    </rPh>
    <rPh sb="3" eb="5">
      <t>ケッサン</t>
    </rPh>
    <phoneticPr fontId="4"/>
  </si>
  <si>
    <t>前年度決算(B)</t>
    <rPh sb="0" eb="3">
      <t>ゼンネンド</t>
    </rPh>
    <rPh sb="3" eb="5">
      <t>ケッサン</t>
    </rPh>
    <phoneticPr fontId="4"/>
  </si>
  <si>
    <t>増減(A)-(B)</t>
    <phoneticPr fontId="4"/>
  </si>
  <si>
    <t>サービス活動増減の部</t>
  </si>
  <si>
    <t>収益</t>
  </si>
  <si>
    <t>介護保険事業収益</t>
  </si>
  <si>
    <t>　その他の事業収益</t>
  </si>
  <si>
    <t>　　記念事業収入</t>
  </si>
  <si>
    <t>保育事業収益</t>
  </si>
  <si>
    <t>　委託費収益</t>
  </si>
  <si>
    <t>　　補助金事業収益</t>
  </si>
  <si>
    <t>　　受託事業収益</t>
  </si>
  <si>
    <t>　　その他の事業収益</t>
  </si>
  <si>
    <t>経常経費寄附金収益</t>
  </si>
  <si>
    <t>その他の収益</t>
  </si>
  <si>
    <t>サービス活動収益計（１）</t>
  </si>
  <si>
    <t>費用</t>
  </si>
  <si>
    <t>人件費</t>
  </si>
  <si>
    <t>　役員報酬</t>
  </si>
  <si>
    <t>　職員給料</t>
  </si>
  <si>
    <t>　職員賞与</t>
  </si>
  <si>
    <t>　賞与引当金繰入</t>
  </si>
  <si>
    <t>　非常勤職員給与</t>
  </si>
  <si>
    <t>　退職給付費用</t>
  </si>
  <si>
    <t>　法定福利費</t>
  </si>
  <si>
    <t>事業費</t>
  </si>
  <si>
    <t>　給食費</t>
  </si>
  <si>
    <t>　保健衛生費</t>
  </si>
  <si>
    <t>　保育材料費</t>
  </si>
  <si>
    <t>　水道光熱費</t>
  </si>
  <si>
    <t>　消耗器具備品費</t>
  </si>
  <si>
    <t>　保険料</t>
  </si>
  <si>
    <t>　賃借料</t>
  </si>
  <si>
    <t>　雑費</t>
  </si>
  <si>
    <t>事務費</t>
  </si>
  <si>
    <t>　福利厚生費</t>
  </si>
  <si>
    <t>　旅費交通費</t>
  </si>
  <si>
    <t>　研修研究費</t>
  </si>
  <si>
    <t>　事務消耗品費</t>
  </si>
  <si>
    <t>　印刷製本費</t>
  </si>
  <si>
    <t>　修繕費</t>
  </si>
  <si>
    <t>　通信運搬費</t>
  </si>
  <si>
    <t>　会議費</t>
  </si>
  <si>
    <t>　手数料</t>
  </si>
  <si>
    <t>　土地・建物賃借料</t>
  </si>
  <si>
    <t>　租税公課</t>
  </si>
  <si>
    <t>　諸会費</t>
  </si>
  <si>
    <t>　記念事業費</t>
  </si>
  <si>
    <t>減価償却費</t>
  </si>
  <si>
    <t>国庫補助金等特別積立金取崩額</t>
  </si>
  <si>
    <t>その他の費用</t>
  </si>
  <si>
    <t>サービス活動費用計（２）</t>
  </si>
  <si>
    <t>サービス活動増減差額（３）＝（１）－（２）</t>
  </si>
  <si>
    <t>サービス活動外増減の部</t>
  </si>
  <si>
    <t>借入金利息補助金収益</t>
  </si>
  <si>
    <t>受取利息配当金収益</t>
  </si>
  <si>
    <t>その他のサービス活動外収益</t>
  </si>
  <si>
    <t>　雑収益</t>
  </si>
  <si>
    <t>サービス活動外収益計（４）</t>
  </si>
  <si>
    <t>支払利息</t>
  </si>
  <si>
    <t>その他のサービス活動外費用</t>
  </si>
  <si>
    <t>サービス活動外費用計（５）</t>
  </si>
  <si>
    <t>サービス活動外増減差額（６）＝（４）－（５）</t>
  </si>
  <si>
    <t>経常増減差額（７）＝（３）＋（６）</t>
  </si>
  <si>
    <t>特別増減の部</t>
  </si>
  <si>
    <t>施設整備等補助金収益</t>
  </si>
  <si>
    <t>　施設整備等補助金収益</t>
  </si>
  <si>
    <t>　設備資金借入金元金償還補助金収益</t>
  </si>
  <si>
    <t>施設整備等寄附金収益</t>
  </si>
  <si>
    <t>　施設整備等寄附金収益</t>
  </si>
  <si>
    <t>拠点区分間繰入金収益</t>
  </si>
  <si>
    <t>その他の特別収益</t>
  </si>
  <si>
    <t>　退職給付引当金戻入益</t>
  </si>
  <si>
    <t>特別収益計（８）</t>
  </si>
  <si>
    <t>固定資産売却損・処分損</t>
  </si>
  <si>
    <t>　建物売却損・処分損</t>
  </si>
  <si>
    <t>　車輌運搬具売却損・処分損</t>
  </si>
  <si>
    <t>　器具及び備品売却損・処分損</t>
  </si>
  <si>
    <t>　その他の固定資産売却損・処分損</t>
  </si>
  <si>
    <t>国庫補助金等特別積立金取崩額（除却等）</t>
  </si>
  <si>
    <t>国庫補助金等特別積立金積立額</t>
  </si>
  <si>
    <t>拠点区分間繰入金費用</t>
  </si>
  <si>
    <t>その他の特別損失</t>
  </si>
  <si>
    <t>特別費用計（９）</t>
  </si>
  <si>
    <t>特別増減差額（１０）＝（８）－（９）</t>
  </si>
  <si>
    <t>当期活動増減差額（１１）＝（７）＋（１０）</t>
  </si>
  <si>
    <t>繰越活動増減差額の部</t>
  </si>
  <si>
    <t>前期繰越活動増減差額（１２）</t>
  </si>
  <si>
    <t>当期末繰越活動増減差額（１３）＝（１１）＋（１２）</t>
  </si>
  <si>
    <t>基本金取崩額（１４）</t>
  </si>
  <si>
    <t>その他の積立金取崩額（１５）</t>
  </si>
  <si>
    <t>　保育所施設積立金取崩額</t>
  </si>
  <si>
    <t>　○○積立金取崩額</t>
  </si>
  <si>
    <t>その他の積立金積立額（１６）</t>
  </si>
  <si>
    <t>　保育所施設積立金積立額</t>
  </si>
  <si>
    <t>次期繰越活動増減差額（１７）＝（１３）＋（１４）＋（１５）－（１６）</t>
  </si>
  <si>
    <t>こぶし中央保育園  事業活動計算書</t>
    <phoneticPr fontId="4"/>
  </si>
  <si>
    <t>（単位：円）</t>
    <phoneticPr fontId="4"/>
  </si>
  <si>
    <t>増減(A)-(B)</t>
    <phoneticPr fontId="4"/>
  </si>
  <si>
    <t>こぶし花園保育園  事業活動計算書</t>
    <phoneticPr fontId="4"/>
  </si>
  <si>
    <t>こぶし福祉会本部  事業活動計算書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</si>
</sst>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left" vertical="top" shrinkToFit="1"/>
    </xf>
    <xf numFmtId="176" fontId="9" fillId="0" borderId="2" xfId="2" applyNumberFormat="1" applyFont="1" applyFill="1" applyBorder="1" applyAlignment="1" applyProtection="1">
      <alignment vertical="top" shrinkToFit="1"/>
      <protection locked="0"/>
    </xf>
    <xf numFmtId="0" fontId="7" fillId="0" borderId="3" xfId="2" applyFont="1" applyFill="1" applyBorder="1" applyAlignment="1">
      <alignment horizontal="left" vertical="top" shrinkToFit="1"/>
    </xf>
    <xf numFmtId="176" fontId="9" fillId="0" borderId="3" xfId="2" applyNumberFormat="1" applyFont="1" applyFill="1" applyBorder="1" applyAlignment="1" applyProtection="1">
      <alignment vertical="top" shrinkToFit="1"/>
      <protection locked="0"/>
    </xf>
    <xf numFmtId="0" fontId="7" fillId="0" borderId="1" xfId="2" applyFont="1" applyFill="1" applyBorder="1" applyAlignment="1">
      <alignment horizontal="left" vertical="top" shrinkToFit="1"/>
    </xf>
    <xf numFmtId="176" fontId="9" fillId="0" borderId="1" xfId="2" applyNumberFormat="1" applyFont="1" applyFill="1" applyBorder="1" applyAlignment="1" applyProtection="1">
      <alignment vertical="top" shrinkToFit="1"/>
      <protection locked="0"/>
    </xf>
    <xf numFmtId="0" fontId="7" fillId="0" borderId="5" xfId="2" applyFont="1" applyFill="1" applyBorder="1" applyAlignment="1">
      <alignment vertical="center"/>
    </xf>
    <xf numFmtId="0" fontId="7" fillId="0" borderId="6" xfId="2" applyFont="1" applyFill="1" applyBorder="1" applyAlignment="1">
      <alignment vertical="center" shrinkToFit="1"/>
    </xf>
    <xf numFmtId="176" fontId="9" fillId="0" borderId="6" xfId="2" applyNumberFormat="1" applyFont="1" applyFill="1" applyBorder="1" applyAlignment="1" applyProtection="1">
      <alignment vertical="center" shrinkToFit="1"/>
      <protection locked="0"/>
    </xf>
    <xf numFmtId="0" fontId="7" fillId="0" borderId="7" xfId="2" applyFont="1" applyFill="1" applyBorder="1" applyAlignment="1">
      <alignment vertical="center" shrinkToFit="1"/>
    </xf>
    <xf numFmtId="176" fontId="9" fillId="0" borderId="7" xfId="2" applyNumberFormat="1" applyFont="1" applyFill="1" applyBorder="1" applyAlignment="1" applyProtection="1">
      <alignment vertical="center" shrinkToFit="1"/>
      <protection locked="0"/>
    </xf>
    <xf numFmtId="0" fontId="7" fillId="0" borderId="8" xfId="2" applyFont="1" applyFill="1" applyBorder="1" applyAlignment="1">
      <alignment vertical="center"/>
    </xf>
    <xf numFmtId="0" fontId="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left" vertical="top" shrinkToFit="1"/>
    </xf>
    <xf numFmtId="176" fontId="9" fillId="0" borderId="10" xfId="2" applyNumberFormat="1" applyFont="1" applyFill="1" applyBorder="1" applyAlignment="1" applyProtection="1">
      <alignment vertical="top" shrinkToFit="1"/>
      <protection locked="0"/>
    </xf>
    <xf numFmtId="0" fontId="7" fillId="0" borderId="5" xfId="2" applyFont="1" applyFill="1" applyBorder="1">
      <alignment horizontal="left" vertical="top"/>
    </xf>
    <xf numFmtId="0" fontId="7" fillId="0" borderId="6" xfId="2" applyFont="1" applyFill="1" applyBorder="1" applyAlignment="1">
      <alignment horizontal="left" vertical="top" shrinkToFit="1"/>
    </xf>
    <xf numFmtId="176" fontId="9" fillId="0" borderId="6" xfId="2" applyNumberFormat="1" applyFont="1" applyFill="1" applyBorder="1" applyAlignment="1" applyProtection="1">
      <alignment vertical="top" shrinkToFit="1"/>
      <protection locked="0"/>
    </xf>
    <xf numFmtId="0" fontId="7" fillId="0" borderId="11" xfId="2" applyFont="1" applyFill="1" applyBorder="1">
      <alignment horizontal="left" vertical="top"/>
    </xf>
    <xf numFmtId="0" fontId="7" fillId="0" borderId="2" xfId="2" applyFont="1" applyFill="1" applyBorder="1" applyAlignment="1">
      <alignment vertical="center" textRotation="255" shrinkToFit="1"/>
    </xf>
    <xf numFmtId="0" fontId="7" fillId="0" borderId="3" xfId="2" applyFont="1" applyFill="1" applyBorder="1" applyAlignment="1">
      <alignment vertical="center" textRotation="255" shrinkToFit="1"/>
    </xf>
    <xf numFmtId="0" fontId="7" fillId="0" borderId="4" xfId="2" applyFont="1" applyFill="1" applyBorder="1" applyAlignment="1">
      <alignment vertical="center" textRotation="255" shrinkToFit="1"/>
    </xf>
    <xf numFmtId="0" fontId="7" fillId="0" borderId="2" xfId="2" applyFont="1" applyFill="1" applyBorder="1" applyAlignment="1">
      <alignment horizontal="left" vertical="center" textRotation="255"/>
    </xf>
    <xf numFmtId="0" fontId="7" fillId="0" borderId="3" xfId="2" applyFont="1" applyFill="1" applyBorder="1" applyAlignment="1">
      <alignment horizontal="left" vertical="center" textRotation="255"/>
    </xf>
    <xf numFmtId="0" fontId="7" fillId="0" borderId="4" xfId="2" applyFont="1" applyFill="1" applyBorder="1" applyAlignment="1">
      <alignment horizontal="left" vertical="center" textRotation="255"/>
    </xf>
    <xf numFmtId="0" fontId="1" fillId="0" borderId="0" xfId="0" applyFont="1" applyFill="1" applyAlignment="1">
      <alignment horizontal="center" vertical="center" shrinkToFit="1"/>
    </xf>
    <xf numFmtId="0" fontId="1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97"/>
  <sheetViews>
    <sheetView showGridLines="0" tabSelected="1" zoomScaleNormal="100" workbookViewId="0"/>
  </sheetViews>
  <sheetFormatPr defaultRowHeight="13.5"/>
  <cols>
    <col min="1" max="3" width="2.875" customWidth="1"/>
    <col min="4" max="4" width="59.75" customWidth="1"/>
    <col min="5" max="7" width="20.75" customWidth="1"/>
  </cols>
  <sheetData>
    <row r="1" spans="2:7" ht="21">
      <c r="B1" s="1"/>
      <c r="C1" s="1"/>
      <c r="D1" s="1"/>
      <c r="E1" s="2"/>
      <c r="F1" s="2"/>
      <c r="G1" s="3" t="s">
        <v>0</v>
      </c>
    </row>
    <row r="2" spans="2:7" ht="21">
      <c r="B2" s="31" t="s">
        <v>1</v>
      </c>
      <c r="C2" s="31"/>
      <c r="D2" s="31"/>
      <c r="E2" s="31"/>
      <c r="F2" s="31"/>
      <c r="G2" s="31"/>
    </row>
    <row r="3" spans="2:7" ht="21">
      <c r="B3" s="32" t="s">
        <v>2</v>
      </c>
      <c r="C3" s="32"/>
      <c r="D3" s="32"/>
      <c r="E3" s="32"/>
      <c r="F3" s="32"/>
      <c r="G3" s="32"/>
    </row>
    <row r="4" spans="2:7" ht="15.75">
      <c r="B4" s="4"/>
      <c r="C4" s="4"/>
      <c r="D4" s="4"/>
      <c r="E4" s="4"/>
      <c r="F4" s="2"/>
      <c r="G4" s="4" t="s">
        <v>3</v>
      </c>
    </row>
    <row r="5" spans="2:7" ht="14.25">
      <c r="B5" s="33" t="s">
        <v>4</v>
      </c>
      <c r="C5" s="33"/>
      <c r="D5" s="33"/>
      <c r="E5" s="5" t="s">
        <v>5</v>
      </c>
      <c r="F5" s="5" t="s">
        <v>6</v>
      </c>
      <c r="G5" s="5" t="s">
        <v>7</v>
      </c>
    </row>
    <row r="6" spans="2:7" ht="14.25">
      <c r="B6" s="28" t="s">
        <v>8</v>
      </c>
      <c r="C6" s="28" t="s">
        <v>9</v>
      </c>
      <c r="D6" s="6" t="s">
        <v>10</v>
      </c>
      <c r="E6" s="7">
        <f>+E7</f>
        <v>0</v>
      </c>
      <c r="F6" s="7">
        <f>+F7</f>
        <v>0</v>
      </c>
      <c r="G6" s="7">
        <f>E6-F6</f>
        <v>0</v>
      </c>
    </row>
    <row r="7" spans="2:7" ht="14.25">
      <c r="B7" s="29"/>
      <c r="C7" s="29"/>
      <c r="D7" s="8" t="s">
        <v>11</v>
      </c>
      <c r="E7" s="9">
        <f>+E8</f>
        <v>0</v>
      </c>
      <c r="F7" s="9">
        <f>+F8</f>
        <v>0</v>
      </c>
      <c r="G7" s="9">
        <f t="shared" ref="G7:G70" si="0">E7-F7</f>
        <v>0</v>
      </c>
    </row>
    <row r="8" spans="2:7" ht="14.25">
      <c r="B8" s="29"/>
      <c r="C8" s="29"/>
      <c r="D8" s="8" t="s">
        <v>12</v>
      </c>
      <c r="E8" s="9"/>
      <c r="F8" s="9"/>
      <c r="G8" s="9">
        <f t="shared" si="0"/>
        <v>0</v>
      </c>
    </row>
    <row r="9" spans="2:7" ht="14.25">
      <c r="B9" s="29"/>
      <c r="C9" s="29"/>
      <c r="D9" s="8" t="s">
        <v>13</v>
      </c>
      <c r="E9" s="9">
        <f>+E10+E11</f>
        <v>146051467</v>
      </c>
      <c r="F9" s="9">
        <f>+F10+F11</f>
        <v>150198696</v>
      </c>
      <c r="G9" s="9">
        <f t="shared" si="0"/>
        <v>-4147229</v>
      </c>
    </row>
    <row r="10" spans="2:7" ht="14.25">
      <c r="B10" s="29"/>
      <c r="C10" s="29"/>
      <c r="D10" s="8" t="s">
        <v>14</v>
      </c>
      <c r="E10" s="9">
        <v>117847090</v>
      </c>
      <c r="F10" s="9">
        <v>118216280</v>
      </c>
      <c r="G10" s="9">
        <f t="shared" si="0"/>
        <v>-369190</v>
      </c>
    </row>
    <row r="11" spans="2:7" ht="14.25">
      <c r="B11" s="29"/>
      <c r="C11" s="29"/>
      <c r="D11" s="8" t="s">
        <v>11</v>
      </c>
      <c r="E11" s="9">
        <f>+E12+E13+E14</f>
        <v>28204377</v>
      </c>
      <c r="F11" s="9">
        <f>+F12+F13+F14</f>
        <v>31982416</v>
      </c>
      <c r="G11" s="9">
        <f t="shared" si="0"/>
        <v>-3778039</v>
      </c>
    </row>
    <row r="12" spans="2:7" ht="14.25">
      <c r="B12" s="29"/>
      <c r="C12" s="29"/>
      <c r="D12" s="8" t="s">
        <v>15</v>
      </c>
      <c r="E12" s="9">
        <v>4209052</v>
      </c>
      <c r="F12" s="9">
        <v>5629780</v>
      </c>
      <c r="G12" s="9">
        <f t="shared" si="0"/>
        <v>-1420728</v>
      </c>
    </row>
    <row r="13" spans="2:7" ht="14.25">
      <c r="B13" s="29"/>
      <c r="C13" s="29"/>
      <c r="D13" s="8" t="s">
        <v>16</v>
      </c>
      <c r="E13" s="9">
        <v>23995325</v>
      </c>
      <c r="F13" s="9">
        <v>26352636</v>
      </c>
      <c r="G13" s="9">
        <f t="shared" si="0"/>
        <v>-2357311</v>
      </c>
    </row>
    <row r="14" spans="2:7" ht="14.25">
      <c r="B14" s="29"/>
      <c r="C14" s="29"/>
      <c r="D14" s="8" t="s">
        <v>17</v>
      </c>
      <c r="E14" s="9"/>
      <c r="F14" s="9"/>
      <c r="G14" s="9">
        <f t="shared" si="0"/>
        <v>0</v>
      </c>
    </row>
    <row r="15" spans="2:7" ht="14.25">
      <c r="B15" s="29"/>
      <c r="C15" s="29"/>
      <c r="D15" s="8" t="s">
        <v>18</v>
      </c>
      <c r="E15" s="9"/>
      <c r="F15" s="9"/>
      <c r="G15" s="9">
        <f t="shared" si="0"/>
        <v>0</v>
      </c>
    </row>
    <row r="16" spans="2:7" ht="14.25">
      <c r="B16" s="29"/>
      <c r="C16" s="29"/>
      <c r="D16" s="8" t="s">
        <v>19</v>
      </c>
      <c r="E16" s="9"/>
      <c r="F16" s="9"/>
      <c r="G16" s="9">
        <f t="shared" si="0"/>
        <v>0</v>
      </c>
    </row>
    <row r="17" spans="2:7" ht="14.25">
      <c r="B17" s="29"/>
      <c r="C17" s="30"/>
      <c r="D17" s="10" t="s">
        <v>20</v>
      </c>
      <c r="E17" s="11">
        <f>+E6+E9+E15+E16</f>
        <v>146051467</v>
      </c>
      <c r="F17" s="11">
        <f>+F6+F9+F15+F16</f>
        <v>150198696</v>
      </c>
      <c r="G17" s="11">
        <f t="shared" si="0"/>
        <v>-4147229</v>
      </c>
    </row>
    <row r="18" spans="2:7" ht="14.25">
      <c r="B18" s="29"/>
      <c r="C18" s="28" t="s">
        <v>21</v>
      </c>
      <c r="D18" s="8" t="s">
        <v>22</v>
      </c>
      <c r="E18" s="9">
        <f>+E19+E20+E21+E22+E23+E24+E25</f>
        <v>98870159</v>
      </c>
      <c r="F18" s="9">
        <f>+F19+F20+F21+F22+F23+F24+F25</f>
        <v>100409850</v>
      </c>
      <c r="G18" s="9">
        <f t="shared" si="0"/>
        <v>-1539691</v>
      </c>
    </row>
    <row r="19" spans="2:7" ht="14.25">
      <c r="B19" s="29"/>
      <c r="C19" s="29"/>
      <c r="D19" s="8" t="s">
        <v>23</v>
      </c>
      <c r="E19" s="9"/>
      <c r="F19" s="9"/>
      <c r="G19" s="9">
        <f t="shared" si="0"/>
        <v>0</v>
      </c>
    </row>
    <row r="20" spans="2:7" ht="14.25">
      <c r="B20" s="29"/>
      <c r="C20" s="29"/>
      <c r="D20" s="8" t="s">
        <v>24</v>
      </c>
      <c r="E20" s="9">
        <v>50048819</v>
      </c>
      <c r="F20" s="9">
        <v>48782432</v>
      </c>
      <c r="G20" s="9">
        <f t="shared" si="0"/>
        <v>1266387</v>
      </c>
    </row>
    <row r="21" spans="2:7" ht="14.25">
      <c r="B21" s="29"/>
      <c r="C21" s="29"/>
      <c r="D21" s="8" t="s">
        <v>25</v>
      </c>
      <c r="E21" s="9">
        <v>15580833</v>
      </c>
      <c r="F21" s="9">
        <v>19505039</v>
      </c>
      <c r="G21" s="9">
        <f t="shared" si="0"/>
        <v>-3924206</v>
      </c>
    </row>
    <row r="22" spans="2:7" ht="14.25">
      <c r="B22" s="29"/>
      <c r="C22" s="29"/>
      <c r="D22" s="8" t="s">
        <v>26</v>
      </c>
      <c r="E22" s="9"/>
      <c r="F22" s="9"/>
      <c r="G22" s="9">
        <f t="shared" si="0"/>
        <v>0</v>
      </c>
    </row>
    <row r="23" spans="2:7" ht="14.25">
      <c r="B23" s="29"/>
      <c r="C23" s="29"/>
      <c r="D23" s="8" t="s">
        <v>27</v>
      </c>
      <c r="E23" s="9">
        <v>20158982</v>
      </c>
      <c r="F23" s="9">
        <v>18608708</v>
      </c>
      <c r="G23" s="9">
        <f t="shared" si="0"/>
        <v>1550274</v>
      </c>
    </row>
    <row r="24" spans="2:7" ht="14.25">
      <c r="B24" s="29"/>
      <c r="C24" s="29"/>
      <c r="D24" s="8" t="s">
        <v>28</v>
      </c>
      <c r="E24" s="9">
        <v>2055707</v>
      </c>
      <c r="F24" s="9">
        <v>1688046</v>
      </c>
      <c r="G24" s="9">
        <f t="shared" si="0"/>
        <v>367661</v>
      </c>
    </row>
    <row r="25" spans="2:7" ht="14.25">
      <c r="B25" s="29"/>
      <c r="C25" s="29"/>
      <c r="D25" s="8" t="s">
        <v>29</v>
      </c>
      <c r="E25" s="9">
        <v>11025818</v>
      </c>
      <c r="F25" s="9">
        <v>11825625</v>
      </c>
      <c r="G25" s="9">
        <f t="shared" si="0"/>
        <v>-799807</v>
      </c>
    </row>
    <row r="26" spans="2:7" ht="14.25">
      <c r="B26" s="29"/>
      <c r="C26" s="29"/>
      <c r="D26" s="8" t="s">
        <v>30</v>
      </c>
      <c r="E26" s="9">
        <f>+E27+E28+E29+E30+E31+E32+E33+E34</f>
        <v>15394024</v>
      </c>
      <c r="F26" s="9">
        <f>+F27+F28+F29+F30+F31+F32+F33+F34</f>
        <v>16579157</v>
      </c>
      <c r="G26" s="9">
        <f t="shared" si="0"/>
        <v>-1185133</v>
      </c>
    </row>
    <row r="27" spans="2:7" ht="14.25">
      <c r="B27" s="29"/>
      <c r="C27" s="29"/>
      <c r="D27" s="8" t="s">
        <v>31</v>
      </c>
      <c r="E27" s="9">
        <v>7645235</v>
      </c>
      <c r="F27" s="9">
        <v>7818591</v>
      </c>
      <c r="G27" s="9">
        <f t="shared" si="0"/>
        <v>-173356</v>
      </c>
    </row>
    <row r="28" spans="2:7" ht="14.25">
      <c r="B28" s="29"/>
      <c r="C28" s="29"/>
      <c r="D28" s="8" t="s">
        <v>32</v>
      </c>
      <c r="E28" s="9">
        <v>223987</v>
      </c>
      <c r="F28" s="9">
        <v>690024</v>
      </c>
      <c r="G28" s="9">
        <f t="shared" si="0"/>
        <v>-466037</v>
      </c>
    </row>
    <row r="29" spans="2:7" ht="14.25">
      <c r="B29" s="29"/>
      <c r="C29" s="29"/>
      <c r="D29" s="8" t="s">
        <v>33</v>
      </c>
      <c r="E29" s="9">
        <v>2478019</v>
      </c>
      <c r="F29" s="9">
        <v>2758525</v>
      </c>
      <c r="G29" s="9">
        <f t="shared" si="0"/>
        <v>-280506</v>
      </c>
    </row>
    <row r="30" spans="2:7" ht="14.25">
      <c r="B30" s="29"/>
      <c r="C30" s="29"/>
      <c r="D30" s="8" t="s">
        <v>34</v>
      </c>
      <c r="E30" s="9">
        <v>2743187</v>
      </c>
      <c r="F30" s="9">
        <v>2762232</v>
      </c>
      <c r="G30" s="9">
        <f t="shared" si="0"/>
        <v>-19045</v>
      </c>
    </row>
    <row r="31" spans="2:7" ht="14.25">
      <c r="B31" s="29"/>
      <c r="C31" s="29"/>
      <c r="D31" s="8" t="s">
        <v>35</v>
      </c>
      <c r="E31" s="9">
        <v>856135</v>
      </c>
      <c r="F31" s="9">
        <v>774064</v>
      </c>
      <c r="G31" s="9">
        <f t="shared" si="0"/>
        <v>82071</v>
      </c>
    </row>
    <row r="32" spans="2:7" ht="14.25">
      <c r="B32" s="29"/>
      <c r="C32" s="29"/>
      <c r="D32" s="8" t="s">
        <v>36</v>
      </c>
      <c r="E32" s="9">
        <v>391040</v>
      </c>
      <c r="F32" s="9">
        <v>1210890</v>
      </c>
      <c r="G32" s="9">
        <f t="shared" si="0"/>
        <v>-819850</v>
      </c>
    </row>
    <row r="33" spans="2:7" ht="14.25">
      <c r="B33" s="29"/>
      <c r="C33" s="29"/>
      <c r="D33" s="8" t="s">
        <v>37</v>
      </c>
      <c r="E33" s="9">
        <v>877474</v>
      </c>
      <c r="F33" s="9">
        <v>391474</v>
      </c>
      <c r="G33" s="9">
        <f t="shared" si="0"/>
        <v>486000</v>
      </c>
    </row>
    <row r="34" spans="2:7" ht="14.25">
      <c r="B34" s="29"/>
      <c r="C34" s="29"/>
      <c r="D34" s="8" t="s">
        <v>38</v>
      </c>
      <c r="E34" s="9">
        <v>178947</v>
      </c>
      <c r="F34" s="9">
        <v>173357</v>
      </c>
      <c r="G34" s="9">
        <f t="shared" si="0"/>
        <v>5590</v>
      </c>
    </row>
    <row r="35" spans="2:7" ht="14.25">
      <c r="B35" s="29"/>
      <c r="C35" s="29"/>
      <c r="D35" s="8" t="s">
        <v>39</v>
      </c>
      <c r="E35" s="9">
        <f>+E36+E37+E38+E39+E40+E41+E42+E43+E44+E45+E46+E47+E48+E49+E50+E51+E52</f>
        <v>9879480</v>
      </c>
      <c r="F35" s="9">
        <f>+F36+F37+F38+F39+F40+F41+F42+F43+F44+F45+F46+F47+F48+F49+F50+F51+F52</f>
        <v>8371000</v>
      </c>
      <c r="G35" s="9">
        <f t="shared" si="0"/>
        <v>1508480</v>
      </c>
    </row>
    <row r="36" spans="2:7" ht="14.25">
      <c r="B36" s="29"/>
      <c r="C36" s="29"/>
      <c r="D36" s="8" t="s">
        <v>40</v>
      </c>
      <c r="E36" s="9">
        <v>995586</v>
      </c>
      <c r="F36" s="9">
        <v>1151590</v>
      </c>
      <c r="G36" s="9">
        <f t="shared" si="0"/>
        <v>-156004</v>
      </c>
    </row>
    <row r="37" spans="2:7" ht="14.25">
      <c r="B37" s="29"/>
      <c r="C37" s="29"/>
      <c r="D37" s="8" t="s">
        <v>41</v>
      </c>
      <c r="E37" s="9">
        <v>1748242</v>
      </c>
      <c r="F37" s="9">
        <v>1691826</v>
      </c>
      <c r="G37" s="9">
        <f t="shared" si="0"/>
        <v>56416</v>
      </c>
    </row>
    <row r="38" spans="2:7" ht="14.25">
      <c r="B38" s="29"/>
      <c r="C38" s="29"/>
      <c r="D38" s="8" t="s">
        <v>42</v>
      </c>
      <c r="E38" s="9">
        <v>1113357</v>
      </c>
      <c r="F38" s="9">
        <v>683595</v>
      </c>
      <c r="G38" s="9">
        <f t="shared" si="0"/>
        <v>429762</v>
      </c>
    </row>
    <row r="39" spans="2:7" ht="14.25">
      <c r="B39" s="29"/>
      <c r="C39" s="29"/>
      <c r="D39" s="8" t="s">
        <v>43</v>
      </c>
      <c r="E39" s="9">
        <v>114693</v>
      </c>
      <c r="F39" s="9">
        <v>95663</v>
      </c>
      <c r="G39" s="9">
        <f t="shared" si="0"/>
        <v>19030</v>
      </c>
    </row>
    <row r="40" spans="2:7" ht="14.25">
      <c r="B40" s="29"/>
      <c r="C40" s="29"/>
      <c r="D40" s="8" t="s">
        <v>44</v>
      </c>
      <c r="E40" s="9">
        <v>518984</v>
      </c>
      <c r="F40" s="9">
        <v>530779</v>
      </c>
      <c r="G40" s="9">
        <f t="shared" si="0"/>
        <v>-11795</v>
      </c>
    </row>
    <row r="41" spans="2:7" ht="14.25">
      <c r="B41" s="29"/>
      <c r="C41" s="29"/>
      <c r="D41" s="8" t="s">
        <v>34</v>
      </c>
      <c r="E41" s="9"/>
      <c r="F41" s="9"/>
      <c r="G41" s="9">
        <f t="shared" si="0"/>
        <v>0</v>
      </c>
    </row>
    <row r="42" spans="2:7" ht="14.25">
      <c r="B42" s="29"/>
      <c r="C42" s="29"/>
      <c r="D42" s="8" t="s">
        <v>45</v>
      </c>
      <c r="E42" s="9">
        <v>1129868</v>
      </c>
      <c r="F42" s="9">
        <v>689444</v>
      </c>
      <c r="G42" s="9">
        <f t="shared" si="0"/>
        <v>440424</v>
      </c>
    </row>
    <row r="43" spans="2:7" ht="14.25">
      <c r="B43" s="29"/>
      <c r="C43" s="29"/>
      <c r="D43" s="8" t="s">
        <v>46</v>
      </c>
      <c r="E43" s="9">
        <v>482812</v>
      </c>
      <c r="F43" s="9">
        <v>458099</v>
      </c>
      <c r="G43" s="9">
        <f t="shared" si="0"/>
        <v>24713</v>
      </c>
    </row>
    <row r="44" spans="2:7" ht="14.25">
      <c r="B44" s="29"/>
      <c r="C44" s="29"/>
      <c r="D44" s="8" t="s">
        <v>47</v>
      </c>
      <c r="E44" s="9">
        <v>143489</v>
      </c>
      <c r="F44" s="9">
        <v>130292</v>
      </c>
      <c r="G44" s="9">
        <f t="shared" si="0"/>
        <v>13197</v>
      </c>
    </row>
    <row r="45" spans="2:7" ht="14.25">
      <c r="B45" s="29"/>
      <c r="C45" s="29"/>
      <c r="D45" s="8" t="s">
        <v>48</v>
      </c>
      <c r="E45" s="9">
        <v>1913330</v>
      </c>
      <c r="F45" s="9">
        <v>1838508</v>
      </c>
      <c r="G45" s="9">
        <f t="shared" si="0"/>
        <v>74822</v>
      </c>
    </row>
    <row r="46" spans="2:7" ht="14.25">
      <c r="B46" s="29"/>
      <c r="C46" s="29"/>
      <c r="D46" s="8" t="s">
        <v>36</v>
      </c>
      <c r="E46" s="9"/>
      <c r="F46" s="9"/>
      <c r="G46" s="9">
        <f t="shared" si="0"/>
        <v>0</v>
      </c>
    </row>
    <row r="47" spans="2:7" ht="14.25">
      <c r="B47" s="29"/>
      <c r="C47" s="29"/>
      <c r="D47" s="8" t="s">
        <v>37</v>
      </c>
      <c r="E47" s="9">
        <v>151200</v>
      </c>
      <c r="F47" s="9">
        <v>205380</v>
      </c>
      <c r="G47" s="9">
        <f t="shared" si="0"/>
        <v>-54180</v>
      </c>
    </row>
    <row r="48" spans="2:7" ht="14.25">
      <c r="B48" s="29"/>
      <c r="C48" s="29"/>
      <c r="D48" s="8" t="s">
        <v>49</v>
      </c>
      <c r="E48" s="9">
        <v>759819</v>
      </c>
      <c r="F48" s="9">
        <v>209606</v>
      </c>
      <c r="G48" s="9">
        <f t="shared" si="0"/>
        <v>550213</v>
      </c>
    </row>
    <row r="49" spans="2:7" ht="14.25">
      <c r="B49" s="29"/>
      <c r="C49" s="29"/>
      <c r="D49" s="8" t="s">
        <v>50</v>
      </c>
      <c r="E49" s="9"/>
      <c r="F49" s="9"/>
      <c r="G49" s="9">
        <f t="shared" si="0"/>
        <v>0</v>
      </c>
    </row>
    <row r="50" spans="2:7" ht="14.25">
      <c r="B50" s="29"/>
      <c r="C50" s="29"/>
      <c r="D50" s="8" t="s">
        <v>51</v>
      </c>
      <c r="E50" s="9">
        <v>275300</v>
      </c>
      <c r="F50" s="9">
        <v>165100</v>
      </c>
      <c r="G50" s="9">
        <f t="shared" si="0"/>
        <v>110200</v>
      </c>
    </row>
    <row r="51" spans="2:7" ht="14.25">
      <c r="B51" s="29"/>
      <c r="C51" s="29"/>
      <c r="D51" s="8" t="s">
        <v>52</v>
      </c>
      <c r="E51" s="9"/>
      <c r="F51" s="9"/>
      <c r="G51" s="9">
        <f t="shared" si="0"/>
        <v>0</v>
      </c>
    </row>
    <row r="52" spans="2:7" ht="14.25">
      <c r="B52" s="29"/>
      <c r="C52" s="29"/>
      <c r="D52" s="8" t="s">
        <v>38</v>
      </c>
      <c r="E52" s="9">
        <v>532800</v>
      </c>
      <c r="F52" s="9">
        <v>521118</v>
      </c>
      <c r="G52" s="9">
        <f t="shared" si="0"/>
        <v>11682</v>
      </c>
    </row>
    <row r="53" spans="2:7" ht="14.25">
      <c r="B53" s="29"/>
      <c r="C53" s="29"/>
      <c r="D53" s="8" t="s">
        <v>53</v>
      </c>
      <c r="E53" s="9">
        <v>10165973</v>
      </c>
      <c r="F53" s="9">
        <v>9838245</v>
      </c>
      <c r="G53" s="9">
        <f t="shared" si="0"/>
        <v>327728</v>
      </c>
    </row>
    <row r="54" spans="2:7" ht="14.25">
      <c r="B54" s="29"/>
      <c r="C54" s="29"/>
      <c r="D54" s="8" t="s">
        <v>54</v>
      </c>
      <c r="E54" s="9">
        <v>-2060619</v>
      </c>
      <c r="F54" s="9">
        <v>-2060621</v>
      </c>
      <c r="G54" s="9">
        <f t="shared" si="0"/>
        <v>2</v>
      </c>
    </row>
    <row r="55" spans="2:7" ht="14.25">
      <c r="B55" s="29"/>
      <c r="C55" s="29"/>
      <c r="D55" s="8" t="s">
        <v>55</v>
      </c>
      <c r="E55" s="9"/>
      <c r="F55" s="9"/>
      <c r="G55" s="9">
        <f t="shared" si="0"/>
        <v>0</v>
      </c>
    </row>
    <row r="56" spans="2:7" ht="14.25">
      <c r="B56" s="29"/>
      <c r="C56" s="30"/>
      <c r="D56" s="10" t="s">
        <v>56</v>
      </c>
      <c r="E56" s="11">
        <f>+E18+E26+E35+E53+E54+E55</f>
        <v>132249017</v>
      </c>
      <c r="F56" s="11">
        <f>+F18+F26+F35+F53+F54+F55</f>
        <v>133137631</v>
      </c>
      <c r="G56" s="11">
        <f t="shared" si="0"/>
        <v>-888614</v>
      </c>
    </row>
    <row r="57" spans="2:7" ht="14.25">
      <c r="B57" s="30"/>
      <c r="C57" s="12" t="s">
        <v>57</v>
      </c>
      <c r="D57" s="13"/>
      <c r="E57" s="14">
        <f xml:space="preserve"> +E17 - E56</f>
        <v>13802450</v>
      </c>
      <c r="F57" s="14">
        <f xml:space="preserve"> +F17 - F56</f>
        <v>17061065</v>
      </c>
      <c r="G57" s="14">
        <f t="shared" si="0"/>
        <v>-3258615</v>
      </c>
    </row>
    <row r="58" spans="2:7" ht="14.25">
      <c r="B58" s="28" t="s">
        <v>58</v>
      </c>
      <c r="C58" s="28" t="s">
        <v>9</v>
      </c>
      <c r="D58" s="8" t="s">
        <v>59</v>
      </c>
      <c r="E58" s="9"/>
      <c r="F58" s="9"/>
      <c r="G58" s="9">
        <f t="shared" si="0"/>
        <v>0</v>
      </c>
    </row>
    <row r="59" spans="2:7" ht="14.25">
      <c r="B59" s="29"/>
      <c r="C59" s="29"/>
      <c r="D59" s="8" t="s">
        <v>60</v>
      </c>
      <c r="E59" s="9">
        <v>14266</v>
      </c>
      <c r="F59" s="9">
        <v>18506</v>
      </c>
      <c r="G59" s="9">
        <f t="shared" si="0"/>
        <v>-4240</v>
      </c>
    </row>
    <row r="60" spans="2:7" ht="14.25">
      <c r="B60" s="29"/>
      <c r="C60" s="29"/>
      <c r="D60" s="8" t="s">
        <v>61</v>
      </c>
      <c r="E60" s="9">
        <f>+E61</f>
        <v>262113</v>
      </c>
      <c r="F60" s="9">
        <f>+F61</f>
        <v>122330</v>
      </c>
      <c r="G60" s="9">
        <f t="shared" si="0"/>
        <v>139783</v>
      </c>
    </row>
    <row r="61" spans="2:7" ht="14.25">
      <c r="B61" s="29"/>
      <c r="C61" s="29"/>
      <c r="D61" s="8" t="s">
        <v>62</v>
      </c>
      <c r="E61" s="9">
        <v>262113</v>
      </c>
      <c r="F61" s="9">
        <v>122330</v>
      </c>
      <c r="G61" s="9">
        <f t="shared" si="0"/>
        <v>139783</v>
      </c>
    </row>
    <row r="62" spans="2:7" ht="14.25">
      <c r="B62" s="29"/>
      <c r="C62" s="30"/>
      <c r="D62" s="10" t="s">
        <v>63</v>
      </c>
      <c r="E62" s="11">
        <f>+E58+E59+E60</f>
        <v>276379</v>
      </c>
      <c r="F62" s="11">
        <f>+F58+F59+F60</f>
        <v>140836</v>
      </c>
      <c r="G62" s="11">
        <f t="shared" si="0"/>
        <v>135543</v>
      </c>
    </row>
    <row r="63" spans="2:7" ht="14.25">
      <c r="B63" s="29"/>
      <c r="C63" s="28" t="s">
        <v>21</v>
      </c>
      <c r="D63" s="8" t="s">
        <v>64</v>
      </c>
      <c r="E63" s="9">
        <v>150000</v>
      </c>
      <c r="F63" s="9">
        <v>180000</v>
      </c>
      <c r="G63" s="9">
        <f t="shared" si="0"/>
        <v>-30000</v>
      </c>
    </row>
    <row r="64" spans="2:7" ht="14.25">
      <c r="B64" s="29"/>
      <c r="C64" s="29"/>
      <c r="D64" s="8" t="s">
        <v>65</v>
      </c>
      <c r="E64" s="9"/>
      <c r="F64" s="9"/>
      <c r="G64" s="9">
        <f t="shared" si="0"/>
        <v>0</v>
      </c>
    </row>
    <row r="65" spans="2:7" ht="14.25">
      <c r="B65" s="29"/>
      <c r="C65" s="30"/>
      <c r="D65" s="10" t="s">
        <v>66</v>
      </c>
      <c r="E65" s="11">
        <f>+E63+E64</f>
        <v>150000</v>
      </c>
      <c r="F65" s="11">
        <f>+F63+F64</f>
        <v>180000</v>
      </c>
      <c r="G65" s="11">
        <f t="shared" si="0"/>
        <v>-30000</v>
      </c>
    </row>
    <row r="66" spans="2:7" ht="14.25">
      <c r="B66" s="30"/>
      <c r="C66" s="12" t="s">
        <v>67</v>
      </c>
      <c r="D66" s="15"/>
      <c r="E66" s="16">
        <f xml:space="preserve"> +E62 - E65</f>
        <v>126379</v>
      </c>
      <c r="F66" s="16">
        <f xml:space="preserve"> +F62 - F65</f>
        <v>-39164</v>
      </c>
      <c r="G66" s="16">
        <f t="shared" si="0"/>
        <v>165543</v>
      </c>
    </row>
    <row r="67" spans="2:7" ht="14.25">
      <c r="B67" s="12" t="s">
        <v>68</v>
      </c>
      <c r="C67" s="17"/>
      <c r="D67" s="13"/>
      <c r="E67" s="14">
        <f xml:space="preserve"> +E57 +E66</f>
        <v>13928829</v>
      </c>
      <c r="F67" s="14">
        <f xml:space="preserve"> +F57 +F66</f>
        <v>17021901</v>
      </c>
      <c r="G67" s="14">
        <f t="shared" si="0"/>
        <v>-3093072</v>
      </c>
    </row>
    <row r="68" spans="2:7" ht="14.25">
      <c r="B68" s="28" t="s">
        <v>69</v>
      </c>
      <c r="C68" s="28" t="s">
        <v>9</v>
      </c>
      <c r="D68" s="8" t="s">
        <v>70</v>
      </c>
      <c r="E68" s="9">
        <f>+E69+E70</f>
        <v>0</v>
      </c>
      <c r="F68" s="9">
        <f>+F69+F70</f>
        <v>0</v>
      </c>
      <c r="G68" s="9">
        <f t="shared" si="0"/>
        <v>0</v>
      </c>
    </row>
    <row r="69" spans="2:7" ht="14.25">
      <c r="B69" s="29"/>
      <c r="C69" s="29"/>
      <c r="D69" s="8" t="s">
        <v>71</v>
      </c>
      <c r="E69" s="9"/>
      <c r="F69" s="9"/>
      <c r="G69" s="9">
        <f t="shared" si="0"/>
        <v>0</v>
      </c>
    </row>
    <row r="70" spans="2:7" ht="14.25">
      <c r="B70" s="29"/>
      <c r="C70" s="29"/>
      <c r="D70" s="8" t="s">
        <v>72</v>
      </c>
      <c r="E70" s="9"/>
      <c r="F70" s="9"/>
      <c r="G70" s="9">
        <f t="shared" si="0"/>
        <v>0</v>
      </c>
    </row>
    <row r="71" spans="2:7" ht="14.25">
      <c r="B71" s="29"/>
      <c r="C71" s="29"/>
      <c r="D71" s="8" t="s">
        <v>73</v>
      </c>
      <c r="E71" s="9">
        <f>+E72</f>
        <v>0</v>
      </c>
      <c r="F71" s="9">
        <f>+F72</f>
        <v>0</v>
      </c>
      <c r="G71" s="9">
        <f t="shared" ref="G71:G97" si="1">E71-F71</f>
        <v>0</v>
      </c>
    </row>
    <row r="72" spans="2:7" ht="14.25">
      <c r="B72" s="29"/>
      <c r="C72" s="29"/>
      <c r="D72" s="8" t="s">
        <v>74</v>
      </c>
      <c r="E72" s="9"/>
      <c r="F72" s="9"/>
      <c r="G72" s="9">
        <f t="shared" si="1"/>
        <v>0</v>
      </c>
    </row>
    <row r="73" spans="2:7" ht="14.25">
      <c r="B73" s="29"/>
      <c r="C73" s="29"/>
      <c r="D73" s="8" t="s">
        <v>75</v>
      </c>
      <c r="E73" s="9"/>
      <c r="F73" s="9"/>
      <c r="G73" s="9">
        <f t="shared" si="1"/>
        <v>0</v>
      </c>
    </row>
    <row r="74" spans="2:7" ht="14.25">
      <c r="B74" s="29"/>
      <c r="C74" s="29"/>
      <c r="D74" s="8" t="s">
        <v>76</v>
      </c>
      <c r="E74" s="9">
        <f>+E75</f>
        <v>586644</v>
      </c>
      <c r="F74" s="9">
        <f>+F75</f>
        <v>168163</v>
      </c>
      <c r="G74" s="9">
        <f t="shared" si="1"/>
        <v>418481</v>
      </c>
    </row>
    <row r="75" spans="2:7" ht="14.25">
      <c r="B75" s="29"/>
      <c r="C75" s="29"/>
      <c r="D75" s="8" t="s">
        <v>77</v>
      </c>
      <c r="E75" s="9">
        <v>586644</v>
      </c>
      <c r="F75" s="9">
        <v>168163</v>
      </c>
      <c r="G75" s="9">
        <f t="shared" si="1"/>
        <v>418481</v>
      </c>
    </row>
    <row r="76" spans="2:7" ht="14.25">
      <c r="B76" s="29"/>
      <c r="C76" s="30"/>
      <c r="D76" s="10" t="s">
        <v>78</v>
      </c>
      <c r="E76" s="11">
        <f>+E68+E71+E73+E74</f>
        <v>586644</v>
      </c>
      <c r="F76" s="11">
        <f>+F68+F71+F73+F74</f>
        <v>168163</v>
      </c>
      <c r="G76" s="11">
        <f t="shared" si="1"/>
        <v>418481</v>
      </c>
    </row>
    <row r="77" spans="2:7" ht="14.25">
      <c r="B77" s="29"/>
      <c r="C77" s="28" t="s">
        <v>21</v>
      </c>
      <c r="D77" s="8" t="s">
        <v>79</v>
      </c>
      <c r="E77" s="9">
        <f>+E78+E79+E80+E81</f>
        <v>9804</v>
      </c>
      <c r="F77" s="9">
        <f>+F78+F79+F80+F81</f>
        <v>29098</v>
      </c>
      <c r="G77" s="9">
        <f t="shared" si="1"/>
        <v>-19294</v>
      </c>
    </row>
    <row r="78" spans="2:7" ht="14.25">
      <c r="B78" s="29"/>
      <c r="C78" s="29"/>
      <c r="D78" s="8" t="s">
        <v>80</v>
      </c>
      <c r="E78" s="9"/>
      <c r="F78" s="9"/>
      <c r="G78" s="9">
        <f t="shared" si="1"/>
        <v>0</v>
      </c>
    </row>
    <row r="79" spans="2:7" ht="14.25">
      <c r="B79" s="29"/>
      <c r="C79" s="29"/>
      <c r="D79" s="8" t="s">
        <v>81</v>
      </c>
      <c r="E79" s="9"/>
      <c r="F79" s="9"/>
      <c r="G79" s="9">
        <f t="shared" si="1"/>
        <v>0</v>
      </c>
    </row>
    <row r="80" spans="2:7" ht="14.25">
      <c r="B80" s="29"/>
      <c r="C80" s="29"/>
      <c r="D80" s="8" t="s">
        <v>82</v>
      </c>
      <c r="E80" s="9">
        <v>9804</v>
      </c>
      <c r="F80" s="9">
        <v>29098</v>
      </c>
      <c r="G80" s="9">
        <f t="shared" si="1"/>
        <v>-19294</v>
      </c>
    </row>
    <row r="81" spans="2:7" ht="14.25">
      <c r="B81" s="29"/>
      <c r="C81" s="29"/>
      <c r="D81" s="8" t="s">
        <v>83</v>
      </c>
      <c r="E81" s="9"/>
      <c r="F81" s="9"/>
      <c r="G81" s="9">
        <f t="shared" si="1"/>
        <v>0</v>
      </c>
    </row>
    <row r="82" spans="2:7" ht="14.25">
      <c r="B82" s="29"/>
      <c r="C82" s="29"/>
      <c r="D82" s="8" t="s">
        <v>84</v>
      </c>
      <c r="E82" s="9"/>
      <c r="F82" s="9"/>
      <c r="G82" s="9">
        <f t="shared" si="1"/>
        <v>0</v>
      </c>
    </row>
    <row r="83" spans="2:7" ht="14.25">
      <c r="B83" s="29"/>
      <c r="C83" s="29"/>
      <c r="D83" s="8" t="s">
        <v>85</v>
      </c>
      <c r="E83" s="9"/>
      <c r="F83" s="9"/>
      <c r="G83" s="9">
        <f t="shared" si="1"/>
        <v>0</v>
      </c>
    </row>
    <row r="84" spans="2:7" ht="14.25">
      <c r="B84" s="29"/>
      <c r="C84" s="29"/>
      <c r="D84" s="8" t="s">
        <v>86</v>
      </c>
      <c r="E84" s="9">
        <v>1000000</v>
      </c>
      <c r="F84" s="9">
        <v>1000000</v>
      </c>
      <c r="G84" s="9">
        <f t="shared" si="1"/>
        <v>0</v>
      </c>
    </row>
    <row r="85" spans="2:7" ht="14.25">
      <c r="B85" s="29"/>
      <c r="C85" s="29"/>
      <c r="D85" s="8" t="s">
        <v>87</v>
      </c>
      <c r="E85" s="9"/>
      <c r="F85" s="9"/>
      <c r="G85" s="9">
        <f t="shared" si="1"/>
        <v>0</v>
      </c>
    </row>
    <row r="86" spans="2:7" ht="14.25">
      <c r="B86" s="29"/>
      <c r="C86" s="30"/>
      <c r="D86" s="10" t="s">
        <v>88</v>
      </c>
      <c r="E86" s="11">
        <f>+E77+E82+E83+E84+E85</f>
        <v>1009804</v>
      </c>
      <c r="F86" s="11">
        <f>+F77+F82+F83+F84+F85</f>
        <v>1029098</v>
      </c>
      <c r="G86" s="11">
        <f t="shared" si="1"/>
        <v>-19294</v>
      </c>
    </row>
    <row r="87" spans="2:7" ht="14.25">
      <c r="B87" s="30"/>
      <c r="C87" s="18" t="s">
        <v>89</v>
      </c>
      <c r="D87" s="19"/>
      <c r="E87" s="20">
        <f xml:space="preserve"> +E76 - E86</f>
        <v>-423160</v>
      </c>
      <c r="F87" s="20">
        <f xml:space="preserve"> +F76 - F86</f>
        <v>-860935</v>
      </c>
      <c r="G87" s="20">
        <f t="shared" si="1"/>
        <v>437775</v>
      </c>
    </row>
    <row r="88" spans="2:7" ht="14.25">
      <c r="B88" s="12" t="s">
        <v>90</v>
      </c>
      <c r="C88" s="21"/>
      <c r="D88" s="22"/>
      <c r="E88" s="23">
        <f xml:space="preserve"> +E67 +E87</f>
        <v>13505669</v>
      </c>
      <c r="F88" s="23">
        <f xml:space="preserve"> +F67 +F87</f>
        <v>16160966</v>
      </c>
      <c r="G88" s="23">
        <f t="shared" si="1"/>
        <v>-2655297</v>
      </c>
    </row>
    <row r="89" spans="2:7" ht="14.25">
      <c r="B89" s="25" t="s">
        <v>91</v>
      </c>
      <c r="C89" s="21" t="s">
        <v>92</v>
      </c>
      <c r="D89" s="22"/>
      <c r="E89" s="23">
        <v>150822419</v>
      </c>
      <c r="F89" s="23">
        <v>151669542</v>
      </c>
      <c r="G89" s="23">
        <f t="shared" si="1"/>
        <v>-847123</v>
      </c>
    </row>
    <row r="90" spans="2:7" ht="14.25">
      <c r="B90" s="26"/>
      <c r="C90" s="21" t="s">
        <v>93</v>
      </c>
      <c r="D90" s="22"/>
      <c r="E90" s="23">
        <f xml:space="preserve"> +E88 +E89</f>
        <v>164328088</v>
      </c>
      <c r="F90" s="23">
        <f xml:space="preserve"> +F88 +F89</f>
        <v>167830508</v>
      </c>
      <c r="G90" s="23">
        <f t="shared" si="1"/>
        <v>-3502420</v>
      </c>
    </row>
    <row r="91" spans="2:7" ht="14.25">
      <c r="B91" s="26"/>
      <c r="C91" s="21" t="s">
        <v>94</v>
      </c>
      <c r="D91" s="22"/>
      <c r="E91" s="23"/>
      <c r="F91" s="23"/>
      <c r="G91" s="23">
        <f t="shared" si="1"/>
        <v>0</v>
      </c>
    </row>
    <row r="92" spans="2:7" ht="14.25">
      <c r="B92" s="26"/>
      <c r="C92" s="21" t="s">
        <v>95</v>
      </c>
      <c r="D92" s="22"/>
      <c r="E92" s="23">
        <f>+E93+E94</f>
        <v>0</v>
      </c>
      <c r="F92" s="23">
        <f>+F93+F94</f>
        <v>0</v>
      </c>
      <c r="G92" s="23">
        <f t="shared" si="1"/>
        <v>0</v>
      </c>
    </row>
    <row r="93" spans="2:7" ht="14.25">
      <c r="B93" s="26"/>
      <c r="C93" s="24" t="s">
        <v>96</v>
      </c>
      <c r="D93" s="19"/>
      <c r="E93" s="20"/>
      <c r="F93" s="20"/>
      <c r="G93" s="20">
        <f t="shared" si="1"/>
        <v>0</v>
      </c>
    </row>
    <row r="94" spans="2:7" ht="14.25">
      <c r="B94" s="26"/>
      <c r="C94" s="24" t="s">
        <v>97</v>
      </c>
      <c r="D94" s="19"/>
      <c r="E94" s="20"/>
      <c r="F94" s="20"/>
      <c r="G94" s="20">
        <f t="shared" si="1"/>
        <v>0</v>
      </c>
    </row>
    <row r="95" spans="2:7" ht="14.25">
      <c r="B95" s="26"/>
      <c r="C95" s="21" t="s">
        <v>98</v>
      </c>
      <c r="D95" s="22"/>
      <c r="E95" s="23">
        <f>+E96</f>
        <v>5012622</v>
      </c>
      <c r="F95" s="23">
        <f>+F96</f>
        <v>17008089</v>
      </c>
      <c r="G95" s="23">
        <f t="shared" si="1"/>
        <v>-11995467</v>
      </c>
    </row>
    <row r="96" spans="2:7" ht="14.25">
      <c r="B96" s="26"/>
      <c r="C96" s="24" t="s">
        <v>99</v>
      </c>
      <c r="D96" s="19"/>
      <c r="E96" s="20">
        <v>5012622</v>
      </c>
      <c r="F96" s="20">
        <v>17008089</v>
      </c>
      <c r="G96" s="20">
        <f t="shared" si="1"/>
        <v>-11995467</v>
      </c>
    </row>
    <row r="97" spans="2:7" ht="14.25">
      <c r="B97" s="27"/>
      <c r="C97" s="21" t="s">
        <v>100</v>
      </c>
      <c r="D97" s="22"/>
      <c r="E97" s="23">
        <f xml:space="preserve"> +E90 +E91 +E92 - E95</f>
        <v>159315466</v>
      </c>
      <c r="F97" s="23">
        <f xml:space="preserve"> +F90 +F91 +F92 - F95</f>
        <v>150822419</v>
      </c>
      <c r="G97" s="23">
        <f t="shared" si="1"/>
        <v>8493047</v>
      </c>
    </row>
  </sheetData>
  <sheetProtection algorithmName="SHA-512" hashValue="gL1+5stPvWadsJjoOeikyDbeoqiJXf5XNYCrkWqr8Gb6Q4rGb1U7CUxnefHrpDLB1V13jJ5hzjRkn/YTwqm4QQ==" saltValue="fCstbWm+cLtri890EaGkzg==" spinCount="100000" sheet="1" objects="1" scenarios="1"/>
  <mergeCells count="13">
    <mergeCell ref="B2:G2"/>
    <mergeCell ref="B3:G3"/>
    <mergeCell ref="B5:D5"/>
    <mergeCell ref="B6:B57"/>
    <mergeCell ref="C6:C17"/>
    <mergeCell ref="C18:C56"/>
    <mergeCell ref="B89:B97"/>
    <mergeCell ref="B58:B66"/>
    <mergeCell ref="C58:C62"/>
    <mergeCell ref="C63:C65"/>
    <mergeCell ref="B68:B87"/>
    <mergeCell ref="C68:C76"/>
    <mergeCell ref="C77:C86"/>
  </mergeCells>
  <phoneticPr fontId="2"/>
  <pageMargins left="0.7" right="0.7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97"/>
  <sheetViews>
    <sheetView showGridLines="0" zoomScaleNormal="100" workbookViewId="0"/>
  </sheetViews>
  <sheetFormatPr defaultRowHeight="13.5"/>
  <cols>
    <col min="1" max="3" width="2.875" customWidth="1"/>
    <col min="4" max="4" width="59.75" customWidth="1"/>
    <col min="5" max="7" width="20.75" customWidth="1"/>
  </cols>
  <sheetData>
    <row r="1" spans="2:7" ht="21">
      <c r="B1" s="1"/>
      <c r="C1" s="1"/>
      <c r="D1" s="1"/>
      <c r="E1" s="2"/>
      <c r="F1" s="2"/>
      <c r="G1" s="3" t="s">
        <v>0</v>
      </c>
    </row>
    <row r="2" spans="2:7" ht="21">
      <c r="B2" s="31" t="s">
        <v>101</v>
      </c>
      <c r="C2" s="31"/>
      <c r="D2" s="31"/>
      <c r="E2" s="31"/>
      <c r="F2" s="31"/>
      <c r="G2" s="31"/>
    </row>
    <row r="3" spans="2:7" ht="21">
      <c r="B3" s="32" t="s">
        <v>2</v>
      </c>
      <c r="C3" s="32"/>
      <c r="D3" s="32"/>
      <c r="E3" s="32"/>
      <c r="F3" s="32"/>
      <c r="G3" s="32"/>
    </row>
    <row r="4" spans="2:7" ht="15.75">
      <c r="B4" s="4"/>
      <c r="C4" s="4"/>
      <c r="D4" s="4"/>
      <c r="E4" s="4"/>
      <c r="F4" s="2"/>
      <c r="G4" s="4" t="s">
        <v>102</v>
      </c>
    </row>
    <row r="5" spans="2:7" ht="14.25">
      <c r="B5" s="33" t="s">
        <v>4</v>
      </c>
      <c r="C5" s="33"/>
      <c r="D5" s="33"/>
      <c r="E5" s="5" t="s">
        <v>5</v>
      </c>
      <c r="F5" s="5" t="s">
        <v>6</v>
      </c>
      <c r="G5" s="5" t="s">
        <v>103</v>
      </c>
    </row>
    <row r="6" spans="2:7" ht="14.25">
      <c r="B6" s="28" t="s">
        <v>8</v>
      </c>
      <c r="C6" s="28" t="s">
        <v>9</v>
      </c>
      <c r="D6" s="6" t="s">
        <v>10</v>
      </c>
      <c r="E6" s="7">
        <f>+E7</f>
        <v>0</v>
      </c>
      <c r="F6" s="7">
        <f>+F7</f>
        <v>0</v>
      </c>
      <c r="G6" s="7">
        <f>E6-F6</f>
        <v>0</v>
      </c>
    </row>
    <row r="7" spans="2:7" ht="14.25">
      <c r="B7" s="29"/>
      <c r="C7" s="29"/>
      <c r="D7" s="8" t="s">
        <v>11</v>
      </c>
      <c r="E7" s="9">
        <f>+E8</f>
        <v>0</v>
      </c>
      <c r="F7" s="9">
        <f>+F8</f>
        <v>0</v>
      </c>
      <c r="G7" s="9">
        <f t="shared" ref="G7:G70" si="0">E7-F7</f>
        <v>0</v>
      </c>
    </row>
    <row r="8" spans="2:7" ht="14.25">
      <c r="B8" s="29"/>
      <c r="C8" s="29"/>
      <c r="D8" s="8" t="s">
        <v>12</v>
      </c>
      <c r="E8" s="9"/>
      <c r="F8" s="9"/>
      <c r="G8" s="9">
        <f t="shared" si="0"/>
        <v>0</v>
      </c>
    </row>
    <row r="9" spans="2:7" ht="14.25">
      <c r="B9" s="29"/>
      <c r="C9" s="29"/>
      <c r="D9" s="8" t="s">
        <v>13</v>
      </c>
      <c r="E9" s="9">
        <f>+E10+E11</f>
        <v>144564252</v>
      </c>
      <c r="F9" s="9">
        <f>+F10+F11</f>
        <v>140933313</v>
      </c>
      <c r="G9" s="9">
        <f t="shared" si="0"/>
        <v>3630939</v>
      </c>
    </row>
    <row r="10" spans="2:7" ht="14.25">
      <c r="B10" s="29"/>
      <c r="C10" s="29"/>
      <c r="D10" s="8" t="s">
        <v>14</v>
      </c>
      <c r="E10" s="9">
        <v>116982310</v>
      </c>
      <c r="F10" s="9">
        <v>113647180</v>
      </c>
      <c r="G10" s="9">
        <f t="shared" si="0"/>
        <v>3335130</v>
      </c>
    </row>
    <row r="11" spans="2:7" ht="14.25">
      <c r="B11" s="29"/>
      <c r="C11" s="29"/>
      <c r="D11" s="8" t="s">
        <v>11</v>
      </c>
      <c r="E11" s="9">
        <f>+E12+E13+E14</f>
        <v>27581942</v>
      </c>
      <c r="F11" s="9">
        <f>+F12+F13+F14</f>
        <v>27286133</v>
      </c>
      <c r="G11" s="9">
        <f t="shared" si="0"/>
        <v>295809</v>
      </c>
    </row>
    <row r="12" spans="2:7" ht="14.25">
      <c r="B12" s="29"/>
      <c r="C12" s="29"/>
      <c r="D12" s="8" t="s">
        <v>15</v>
      </c>
      <c r="E12" s="9">
        <v>13466580</v>
      </c>
      <c r="F12" s="9">
        <v>13507600</v>
      </c>
      <c r="G12" s="9">
        <f t="shared" si="0"/>
        <v>-41020</v>
      </c>
    </row>
    <row r="13" spans="2:7" ht="14.25">
      <c r="B13" s="29"/>
      <c r="C13" s="29"/>
      <c r="D13" s="8" t="s">
        <v>16</v>
      </c>
      <c r="E13" s="9">
        <v>14115362</v>
      </c>
      <c r="F13" s="9">
        <v>13638831</v>
      </c>
      <c r="G13" s="9">
        <f t="shared" si="0"/>
        <v>476531</v>
      </c>
    </row>
    <row r="14" spans="2:7" ht="14.25">
      <c r="B14" s="29"/>
      <c r="C14" s="29"/>
      <c r="D14" s="8" t="s">
        <v>17</v>
      </c>
      <c r="E14" s="9"/>
      <c r="F14" s="9">
        <v>139702</v>
      </c>
      <c r="G14" s="9">
        <f t="shared" si="0"/>
        <v>-139702</v>
      </c>
    </row>
    <row r="15" spans="2:7" ht="14.25">
      <c r="B15" s="29"/>
      <c r="C15" s="29"/>
      <c r="D15" s="8" t="s">
        <v>18</v>
      </c>
      <c r="E15" s="9"/>
      <c r="F15" s="9"/>
      <c r="G15" s="9">
        <f t="shared" si="0"/>
        <v>0</v>
      </c>
    </row>
    <row r="16" spans="2:7" ht="14.25">
      <c r="B16" s="29"/>
      <c r="C16" s="29"/>
      <c r="D16" s="8" t="s">
        <v>19</v>
      </c>
      <c r="E16" s="9"/>
      <c r="F16" s="9"/>
      <c r="G16" s="9">
        <f t="shared" si="0"/>
        <v>0</v>
      </c>
    </row>
    <row r="17" spans="2:7" ht="14.25">
      <c r="B17" s="29"/>
      <c r="C17" s="30"/>
      <c r="D17" s="10" t="s">
        <v>20</v>
      </c>
      <c r="E17" s="11">
        <f>+E6+E9+E15+E16</f>
        <v>144564252</v>
      </c>
      <c r="F17" s="11">
        <f>+F6+F9+F15+F16</f>
        <v>140933313</v>
      </c>
      <c r="G17" s="11">
        <f t="shared" si="0"/>
        <v>3630939</v>
      </c>
    </row>
    <row r="18" spans="2:7" ht="14.25">
      <c r="B18" s="29"/>
      <c r="C18" s="28" t="s">
        <v>21</v>
      </c>
      <c r="D18" s="8" t="s">
        <v>22</v>
      </c>
      <c r="E18" s="9">
        <f>+E19+E20+E21+E22+E23+E24+E25</f>
        <v>97400188</v>
      </c>
      <c r="F18" s="9">
        <f>+F19+F20+F21+F22+F23+F24+F25</f>
        <v>99184569</v>
      </c>
      <c r="G18" s="9">
        <f t="shared" si="0"/>
        <v>-1784381</v>
      </c>
    </row>
    <row r="19" spans="2:7" ht="14.25">
      <c r="B19" s="29"/>
      <c r="C19" s="29"/>
      <c r="D19" s="8" t="s">
        <v>23</v>
      </c>
      <c r="E19" s="9"/>
      <c r="F19" s="9"/>
      <c r="G19" s="9">
        <f t="shared" si="0"/>
        <v>0</v>
      </c>
    </row>
    <row r="20" spans="2:7" ht="14.25">
      <c r="B20" s="29"/>
      <c r="C20" s="29"/>
      <c r="D20" s="8" t="s">
        <v>24</v>
      </c>
      <c r="E20" s="9">
        <v>46588536</v>
      </c>
      <c r="F20" s="9">
        <v>47163231</v>
      </c>
      <c r="G20" s="9">
        <f t="shared" si="0"/>
        <v>-574695</v>
      </c>
    </row>
    <row r="21" spans="2:7" ht="14.25">
      <c r="B21" s="29"/>
      <c r="C21" s="29"/>
      <c r="D21" s="8" t="s">
        <v>25</v>
      </c>
      <c r="E21" s="9">
        <v>15603963</v>
      </c>
      <c r="F21" s="9">
        <v>18741802</v>
      </c>
      <c r="G21" s="9">
        <f t="shared" si="0"/>
        <v>-3137839</v>
      </c>
    </row>
    <row r="22" spans="2:7" ht="14.25">
      <c r="B22" s="29"/>
      <c r="C22" s="29"/>
      <c r="D22" s="8" t="s">
        <v>26</v>
      </c>
      <c r="E22" s="9"/>
      <c r="F22" s="9"/>
      <c r="G22" s="9">
        <f t="shared" si="0"/>
        <v>0</v>
      </c>
    </row>
    <row r="23" spans="2:7" ht="14.25">
      <c r="B23" s="29"/>
      <c r="C23" s="29"/>
      <c r="D23" s="8" t="s">
        <v>27</v>
      </c>
      <c r="E23" s="9">
        <v>22477447</v>
      </c>
      <c r="F23" s="9">
        <v>19883586</v>
      </c>
      <c r="G23" s="9">
        <f t="shared" si="0"/>
        <v>2593861</v>
      </c>
    </row>
    <row r="24" spans="2:7" ht="14.25">
      <c r="B24" s="29"/>
      <c r="C24" s="29"/>
      <c r="D24" s="8" t="s">
        <v>28</v>
      </c>
      <c r="E24" s="9">
        <v>1601818</v>
      </c>
      <c r="F24" s="9">
        <v>1604160</v>
      </c>
      <c r="G24" s="9">
        <f t="shared" si="0"/>
        <v>-2342</v>
      </c>
    </row>
    <row r="25" spans="2:7" ht="14.25">
      <c r="B25" s="29"/>
      <c r="C25" s="29"/>
      <c r="D25" s="8" t="s">
        <v>29</v>
      </c>
      <c r="E25" s="9">
        <v>11128424</v>
      </c>
      <c r="F25" s="9">
        <v>11791790</v>
      </c>
      <c r="G25" s="9">
        <f t="shared" si="0"/>
        <v>-663366</v>
      </c>
    </row>
    <row r="26" spans="2:7" ht="14.25">
      <c r="B26" s="29"/>
      <c r="C26" s="29"/>
      <c r="D26" s="8" t="s">
        <v>30</v>
      </c>
      <c r="E26" s="9">
        <f>+E27+E28+E29+E30+E31+E32+E33+E34</f>
        <v>15811716</v>
      </c>
      <c r="F26" s="9">
        <f>+F27+F28+F29+F30+F31+F32+F33+F34</f>
        <v>14360378</v>
      </c>
      <c r="G26" s="9">
        <f t="shared" si="0"/>
        <v>1451338</v>
      </c>
    </row>
    <row r="27" spans="2:7" ht="14.25">
      <c r="B27" s="29"/>
      <c r="C27" s="29"/>
      <c r="D27" s="8" t="s">
        <v>31</v>
      </c>
      <c r="E27" s="9">
        <v>7688641</v>
      </c>
      <c r="F27" s="9">
        <v>7571475</v>
      </c>
      <c r="G27" s="9">
        <f t="shared" si="0"/>
        <v>117166</v>
      </c>
    </row>
    <row r="28" spans="2:7" ht="14.25">
      <c r="B28" s="29"/>
      <c r="C28" s="29"/>
      <c r="D28" s="8" t="s">
        <v>32</v>
      </c>
      <c r="E28" s="9">
        <v>118922</v>
      </c>
      <c r="F28" s="9">
        <v>275516</v>
      </c>
      <c r="G28" s="9">
        <f t="shared" si="0"/>
        <v>-156594</v>
      </c>
    </row>
    <row r="29" spans="2:7" ht="14.25">
      <c r="B29" s="29"/>
      <c r="C29" s="29"/>
      <c r="D29" s="8" t="s">
        <v>33</v>
      </c>
      <c r="E29" s="9">
        <v>3209685</v>
      </c>
      <c r="F29" s="9">
        <v>3030838</v>
      </c>
      <c r="G29" s="9">
        <f t="shared" si="0"/>
        <v>178847</v>
      </c>
    </row>
    <row r="30" spans="2:7" ht="14.25">
      <c r="B30" s="29"/>
      <c r="C30" s="29"/>
      <c r="D30" s="8" t="s">
        <v>34</v>
      </c>
      <c r="E30" s="9">
        <v>2568474</v>
      </c>
      <c r="F30" s="9">
        <v>2576890</v>
      </c>
      <c r="G30" s="9">
        <f t="shared" si="0"/>
        <v>-8416</v>
      </c>
    </row>
    <row r="31" spans="2:7" ht="14.25">
      <c r="B31" s="29"/>
      <c r="C31" s="29"/>
      <c r="D31" s="8" t="s">
        <v>35</v>
      </c>
      <c r="E31" s="9">
        <v>1895243</v>
      </c>
      <c r="F31" s="9">
        <v>448662</v>
      </c>
      <c r="G31" s="9">
        <f t="shared" si="0"/>
        <v>1446581</v>
      </c>
    </row>
    <row r="32" spans="2:7" ht="14.25">
      <c r="B32" s="29"/>
      <c r="C32" s="29"/>
      <c r="D32" s="8" t="s">
        <v>36</v>
      </c>
      <c r="E32" s="9">
        <v>300180</v>
      </c>
      <c r="F32" s="9">
        <v>440305</v>
      </c>
      <c r="G32" s="9">
        <f t="shared" si="0"/>
        <v>-140125</v>
      </c>
    </row>
    <row r="33" spans="2:7" ht="14.25">
      <c r="B33" s="29"/>
      <c r="C33" s="29"/>
      <c r="D33" s="8" t="s">
        <v>37</v>
      </c>
      <c r="E33" s="9"/>
      <c r="F33" s="9"/>
      <c r="G33" s="9">
        <f t="shared" si="0"/>
        <v>0</v>
      </c>
    </row>
    <row r="34" spans="2:7" ht="14.25">
      <c r="B34" s="29"/>
      <c r="C34" s="29"/>
      <c r="D34" s="8" t="s">
        <v>38</v>
      </c>
      <c r="E34" s="9">
        <v>30571</v>
      </c>
      <c r="F34" s="9">
        <v>16692</v>
      </c>
      <c r="G34" s="9">
        <f t="shared" si="0"/>
        <v>13879</v>
      </c>
    </row>
    <row r="35" spans="2:7" ht="14.25">
      <c r="B35" s="29"/>
      <c r="C35" s="29"/>
      <c r="D35" s="8" t="s">
        <v>39</v>
      </c>
      <c r="E35" s="9">
        <f>+E36+E37+E38+E39+E40+E41+E42+E43+E44+E45+E46+E47+E48+E49+E50+E51+E52</f>
        <v>12284687</v>
      </c>
      <c r="F35" s="9">
        <f>+F36+F37+F38+F39+F40+F41+F42+F43+F44+F45+F46+F47+F48+F49+F50+F51+F52</f>
        <v>9451917</v>
      </c>
      <c r="G35" s="9">
        <f t="shared" si="0"/>
        <v>2832770</v>
      </c>
    </row>
    <row r="36" spans="2:7" ht="14.25">
      <c r="B36" s="29"/>
      <c r="C36" s="29"/>
      <c r="D36" s="8" t="s">
        <v>40</v>
      </c>
      <c r="E36" s="9">
        <v>899909</v>
      </c>
      <c r="F36" s="9">
        <v>1103236</v>
      </c>
      <c r="G36" s="9">
        <f t="shared" si="0"/>
        <v>-203327</v>
      </c>
    </row>
    <row r="37" spans="2:7" ht="14.25">
      <c r="B37" s="29"/>
      <c r="C37" s="29"/>
      <c r="D37" s="8" t="s">
        <v>41</v>
      </c>
      <c r="E37" s="9">
        <v>2147195</v>
      </c>
      <c r="F37" s="9">
        <v>1804610</v>
      </c>
      <c r="G37" s="9">
        <f t="shared" si="0"/>
        <v>342585</v>
      </c>
    </row>
    <row r="38" spans="2:7" ht="14.25">
      <c r="B38" s="29"/>
      <c r="C38" s="29"/>
      <c r="D38" s="8" t="s">
        <v>42</v>
      </c>
      <c r="E38" s="9">
        <v>1243928</v>
      </c>
      <c r="F38" s="9">
        <v>837580</v>
      </c>
      <c r="G38" s="9">
        <f t="shared" si="0"/>
        <v>406348</v>
      </c>
    </row>
    <row r="39" spans="2:7" ht="14.25">
      <c r="B39" s="29"/>
      <c r="C39" s="29"/>
      <c r="D39" s="8" t="s">
        <v>43</v>
      </c>
      <c r="E39" s="9">
        <v>200770</v>
      </c>
      <c r="F39" s="9">
        <v>319652</v>
      </c>
      <c r="G39" s="9">
        <f t="shared" si="0"/>
        <v>-118882</v>
      </c>
    </row>
    <row r="40" spans="2:7" ht="14.25">
      <c r="B40" s="29"/>
      <c r="C40" s="29"/>
      <c r="D40" s="8" t="s">
        <v>44</v>
      </c>
      <c r="E40" s="9">
        <v>221450</v>
      </c>
      <c r="F40" s="9">
        <v>195451</v>
      </c>
      <c r="G40" s="9">
        <f t="shared" si="0"/>
        <v>25999</v>
      </c>
    </row>
    <row r="41" spans="2:7" ht="14.25">
      <c r="B41" s="29"/>
      <c r="C41" s="29"/>
      <c r="D41" s="8" t="s">
        <v>34</v>
      </c>
      <c r="E41" s="9">
        <v>3750</v>
      </c>
      <c r="F41" s="9"/>
      <c r="G41" s="9">
        <f t="shared" si="0"/>
        <v>3750</v>
      </c>
    </row>
    <row r="42" spans="2:7" ht="14.25">
      <c r="B42" s="29"/>
      <c r="C42" s="29"/>
      <c r="D42" s="8" t="s">
        <v>45</v>
      </c>
      <c r="E42" s="9">
        <v>2979510</v>
      </c>
      <c r="F42" s="9">
        <v>1649118</v>
      </c>
      <c r="G42" s="9">
        <f t="shared" si="0"/>
        <v>1330392</v>
      </c>
    </row>
    <row r="43" spans="2:7" ht="14.25">
      <c r="B43" s="29"/>
      <c r="C43" s="29"/>
      <c r="D43" s="8" t="s">
        <v>46</v>
      </c>
      <c r="E43" s="9">
        <v>262119</v>
      </c>
      <c r="F43" s="9">
        <v>268580</v>
      </c>
      <c r="G43" s="9">
        <f t="shared" si="0"/>
        <v>-6461</v>
      </c>
    </row>
    <row r="44" spans="2:7" ht="14.25">
      <c r="B44" s="29"/>
      <c r="C44" s="29"/>
      <c r="D44" s="8" t="s">
        <v>47</v>
      </c>
      <c r="E44" s="9">
        <v>171352</v>
      </c>
      <c r="F44" s="9">
        <v>213003</v>
      </c>
      <c r="G44" s="9">
        <f t="shared" si="0"/>
        <v>-41651</v>
      </c>
    </row>
    <row r="45" spans="2:7" ht="14.25">
      <c r="B45" s="29"/>
      <c r="C45" s="29"/>
      <c r="D45" s="8" t="s">
        <v>48</v>
      </c>
      <c r="E45" s="9">
        <v>1789810</v>
      </c>
      <c r="F45" s="9">
        <v>1617814</v>
      </c>
      <c r="G45" s="9">
        <f t="shared" si="0"/>
        <v>171996</v>
      </c>
    </row>
    <row r="46" spans="2:7" ht="14.25">
      <c r="B46" s="29"/>
      <c r="C46" s="29"/>
      <c r="D46" s="8" t="s">
        <v>36</v>
      </c>
      <c r="E46" s="9">
        <v>167580</v>
      </c>
      <c r="F46" s="9">
        <v>167580</v>
      </c>
      <c r="G46" s="9">
        <f t="shared" si="0"/>
        <v>0</v>
      </c>
    </row>
    <row r="47" spans="2:7" ht="14.25">
      <c r="B47" s="29"/>
      <c r="C47" s="29"/>
      <c r="D47" s="8" t="s">
        <v>37</v>
      </c>
      <c r="E47" s="9"/>
      <c r="F47" s="9"/>
      <c r="G47" s="9">
        <f t="shared" si="0"/>
        <v>0</v>
      </c>
    </row>
    <row r="48" spans="2:7" ht="14.25">
      <c r="B48" s="29"/>
      <c r="C48" s="29"/>
      <c r="D48" s="8" t="s">
        <v>49</v>
      </c>
      <c r="E48" s="9">
        <v>1276939</v>
      </c>
      <c r="F48" s="9">
        <v>486250</v>
      </c>
      <c r="G48" s="9">
        <f t="shared" si="0"/>
        <v>790689</v>
      </c>
    </row>
    <row r="49" spans="2:7" ht="14.25">
      <c r="B49" s="29"/>
      <c r="C49" s="29"/>
      <c r="D49" s="8" t="s">
        <v>50</v>
      </c>
      <c r="E49" s="9"/>
      <c r="F49" s="9"/>
      <c r="G49" s="9">
        <f t="shared" si="0"/>
        <v>0</v>
      </c>
    </row>
    <row r="50" spans="2:7" ht="14.25">
      <c r="B50" s="29"/>
      <c r="C50" s="29"/>
      <c r="D50" s="8" t="s">
        <v>51</v>
      </c>
      <c r="E50" s="9">
        <v>104900</v>
      </c>
      <c r="F50" s="9">
        <v>158500</v>
      </c>
      <c r="G50" s="9">
        <f t="shared" si="0"/>
        <v>-53600</v>
      </c>
    </row>
    <row r="51" spans="2:7" ht="14.25">
      <c r="B51" s="29"/>
      <c r="C51" s="29"/>
      <c r="D51" s="8" t="s">
        <v>52</v>
      </c>
      <c r="E51" s="9"/>
      <c r="F51" s="9"/>
      <c r="G51" s="9">
        <f t="shared" si="0"/>
        <v>0</v>
      </c>
    </row>
    <row r="52" spans="2:7" ht="14.25">
      <c r="B52" s="29"/>
      <c r="C52" s="29"/>
      <c r="D52" s="8" t="s">
        <v>38</v>
      </c>
      <c r="E52" s="9">
        <v>815475</v>
      </c>
      <c r="F52" s="9">
        <v>630543</v>
      </c>
      <c r="G52" s="9">
        <f t="shared" si="0"/>
        <v>184932</v>
      </c>
    </row>
    <row r="53" spans="2:7" ht="14.25">
      <c r="B53" s="29"/>
      <c r="C53" s="29"/>
      <c r="D53" s="8" t="s">
        <v>53</v>
      </c>
      <c r="E53" s="9">
        <v>7977935</v>
      </c>
      <c r="F53" s="9">
        <v>7628223</v>
      </c>
      <c r="G53" s="9">
        <f t="shared" si="0"/>
        <v>349712</v>
      </c>
    </row>
    <row r="54" spans="2:7" ht="14.25">
      <c r="B54" s="29"/>
      <c r="C54" s="29"/>
      <c r="D54" s="8" t="s">
        <v>54</v>
      </c>
      <c r="E54" s="9">
        <v>-2314762</v>
      </c>
      <c r="F54" s="9">
        <v>-2272700</v>
      </c>
      <c r="G54" s="9">
        <f t="shared" si="0"/>
        <v>-42062</v>
      </c>
    </row>
    <row r="55" spans="2:7" ht="14.25">
      <c r="B55" s="29"/>
      <c r="C55" s="29"/>
      <c r="D55" s="8" t="s">
        <v>55</v>
      </c>
      <c r="E55" s="9"/>
      <c r="F55" s="9"/>
      <c r="G55" s="9">
        <f t="shared" si="0"/>
        <v>0</v>
      </c>
    </row>
    <row r="56" spans="2:7" ht="14.25">
      <c r="B56" s="29"/>
      <c r="C56" s="30"/>
      <c r="D56" s="10" t="s">
        <v>56</v>
      </c>
      <c r="E56" s="11">
        <f>+E18+E26+E35+E53+E54+E55</f>
        <v>131159764</v>
      </c>
      <c r="F56" s="11">
        <f>+F18+F26+F35+F53+F54+F55</f>
        <v>128352387</v>
      </c>
      <c r="G56" s="11">
        <f t="shared" si="0"/>
        <v>2807377</v>
      </c>
    </row>
    <row r="57" spans="2:7" ht="14.25">
      <c r="B57" s="30"/>
      <c r="C57" s="12" t="s">
        <v>57</v>
      </c>
      <c r="D57" s="13"/>
      <c r="E57" s="14">
        <f xml:space="preserve"> +E17 - E56</f>
        <v>13404488</v>
      </c>
      <c r="F57" s="14">
        <f xml:space="preserve"> +F17 - F56</f>
        <v>12580926</v>
      </c>
      <c r="G57" s="14">
        <f t="shared" si="0"/>
        <v>823562</v>
      </c>
    </row>
    <row r="58" spans="2:7" ht="14.25">
      <c r="B58" s="28" t="s">
        <v>58</v>
      </c>
      <c r="C58" s="28" t="s">
        <v>9</v>
      </c>
      <c r="D58" s="8" t="s">
        <v>59</v>
      </c>
      <c r="E58" s="9"/>
      <c r="F58" s="9"/>
      <c r="G58" s="9">
        <f t="shared" si="0"/>
        <v>0</v>
      </c>
    </row>
    <row r="59" spans="2:7" ht="14.25">
      <c r="B59" s="29"/>
      <c r="C59" s="29"/>
      <c r="D59" s="8" t="s">
        <v>60</v>
      </c>
      <c r="E59" s="9">
        <v>18818</v>
      </c>
      <c r="F59" s="9">
        <v>22094</v>
      </c>
      <c r="G59" s="9">
        <f t="shared" si="0"/>
        <v>-3276</v>
      </c>
    </row>
    <row r="60" spans="2:7" ht="14.25">
      <c r="B60" s="29"/>
      <c r="C60" s="29"/>
      <c r="D60" s="8" t="s">
        <v>61</v>
      </c>
      <c r="E60" s="9">
        <f>+E61</f>
        <v>349970</v>
      </c>
      <c r="F60" s="9">
        <f>+F61</f>
        <v>259640</v>
      </c>
      <c r="G60" s="9">
        <f t="shared" si="0"/>
        <v>90330</v>
      </c>
    </row>
    <row r="61" spans="2:7" ht="14.25">
      <c r="B61" s="29"/>
      <c r="C61" s="29"/>
      <c r="D61" s="8" t="s">
        <v>62</v>
      </c>
      <c r="E61" s="9">
        <v>349970</v>
      </c>
      <c r="F61" s="9">
        <v>259640</v>
      </c>
      <c r="G61" s="9">
        <f t="shared" si="0"/>
        <v>90330</v>
      </c>
    </row>
    <row r="62" spans="2:7" ht="14.25">
      <c r="B62" s="29"/>
      <c r="C62" s="30"/>
      <c r="D62" s="10" t="s">
        <v>63</v>
      </c>
      <c r="E62" s="11">
        <f>+E58+E59+E60</f>
        <v>368788</v>
      </c>
      <c r="F62" s="11">
        <f>+F58+F59+F60</f>
        <v>281734</v>
      </c>
      <c r="G62" s="11">
        <f t="shared" si="0"/>
        <v>87054</v>
      </c>
    </row>
    <row r="63" spans="2:7" ht="14.25">
      <c r="B63" s="29"/>
      <c r="C63" s="28" t="s">
        <v>21</v>
      </c>
      <c r="D63" s="8" t="s">
        <v>64</v>
      </c>
      <c r="E63" s="9"/>
      <c r="F63" s="9"/>
      <c r="G63" s="9">
        <f t="shared" si="0"/>
        <v>0</v>
      </c>
    </row>
    <row r="64" spans="2:7" ht="14.25">
      <c r="B64" s="29"/>
      <c r="C64" s="29"/>
      <c r="D64" s="8" t="s">
        <v>65</v>
      </c>
      <c r="E64" s="9"/>
      <c r="F64" s="9"/>
      <c r="G64" s="9">
        <f t="shared" si="0"/>
        <v>0</v>
      </c>
    </row>
    <row r="65" spans="2:7" ht="14.25">
      <c r="B65" s="29"/>
      <c r="C65" s="30"/>
      <c r="D65" s="10" t="s">
        <v>66</v>
      </c>
      <c r="E65" s="11">
        <f>+E63+E64</f>
        <v>0</v>
      </c>
      <c r="F65" s="11">
        <f>+F63+F64</f>
        <v>0</v>
      </c>
      <c r="G65" s="11">
        <f t="shared" si="0"/>
        <v>0</v>
      </c>
    </row>
    <row r="66" spans="2:7" ht="14.25">
      <c r="B66" s="30"/>
      <c r="C66" s="12" t="s">
        <v>67</v>
      </c>
      <c r="D66" s="15"/>
      <c r="E66" s="16">
        <f xml:space="preserve"> +E62 - E65</f>
        <v>368788</v>
      </c>
      <c r="F66" s="16">
        <f xml:space="preserve"> +F62 - F65</f>
        <v>281734</v>
      </c>
      <c r="G66" s="16">
        <f t="shared" si="0"/>
        <v>87054</v>
      </c>
    </row>
    <row r="67" spans="2:7" ht="14.25">
      <c r="B67" s="12" t="s">
        <v>68</v>
      </c>
      <c r="C67" s="17"/>
      <c r="D67" s="13"/>
      <c r="E67" s="14">
        <f xml:space="preserve"> +E57 +E66</f>
        <v>13773276</v>
      </c>
      <c r="F67" s="14">
        <f xml:space="preserve"> +F57 +F66</f>
        <v>12862660</v>
      </c>
      <c r="G67" s="14">
        <f t="shared" si="0"/>
        <v>910616</v>
      </c>
    </row>
    <row r="68" spans="2:7" ht="14.25">
      <c r="B68" s="28" t="s">
        <v>69</v>
      </c>
      <c r="C68" s="28" t="s">
        <v>9</v>
      </c>
      <c r="D68" s="8" t="s">
        <v>70</v>
      </c>
      <c r="E68" s="9">
        <f>+E69+E70</f>
        <v>18722000</v>
      </c>
      <c r="F68" s="9">
        <f>+F69+F70</f>
        <v>0</v>
      </c>
      <c r="G68" s="9">
        <f t="shared" si="0"/>
        <v>18722000</v>
      </c>
    </row>
    <row r="69" spans="2:7" ht="14.25">
      <c r="B69" s="29"/>
      <c r="C69" s="29"/>
      <c r="D69" s="8" t="s">
        <v>71</v>
      </c>
      <c r="E69" s="9">
        <v>18722000</v>
      </c>
      <c r="F69" s="9"/>
      <c r="G69" s="9">
        <f t="shared" si="0"/>
        <v>18722000</v>
      </c>
    </row>
    <row r="70" spans="2:7" ht="14.25">
      <c r="B70" s="29"/>
      <c r="C70" s="29"/>
      <c r="D70" s="8" t="s">
        <v>72</v>
      </c>
      <c r="E70" s="9"/>
      <c r="F70" s="9"/>
      <c r="G70" s="9">
        <f t="shared" si="0"/>
        <v>0</v>
      </c>
    </row>
    <row r="71" spans="2:7" ht="14.25">
      <c r="B71" s="29"/>
      <c r="C71" s="29"/>
      <c r="D71" s="8" t="s">
        <v>73</v>
      </c>
      <c r="E71" s="9">
        <f>+E72</f>
        <v>0</v>
      </c>
      <c r="F71" s="9">
        <f>+F72</f>
        <v>0</v>
      </c>
      <c r="G71" s="9">
        <f t="shared" ref="G71:G97" si="1">E71-F71</f>
        <v>0</v>
      </c>
    </row>
    <row r="72" spans="2:7" ht="14.25">
      <c r="B72" s="29"/>
      <c r="C72" s="29"/>
      <c r="D72" s="8" t="s">
        <v>74</v>
      </c>
      <c r="E72" s="9"/>
      <c r="F72" s="9"/>
      <c r="G72" s="9">
        <f t="shared" si="1"/>
        <v>0</v>
      </c>
    </row>
    <row r="73" spans="2:7" ht="14.25">
      <c r="B73" s="29"/>
      <c r="C73" s="29"/>
      <c r="D73" s="8" t="s">
        <v>75</v>
      </c>
      <c r="E73" s="9">
        <v>17600000</v>
      </c>
      <c r="F73" s="9"/>
      <c r="G73" s="9">
        <f t="shared" si="1"/>
        <v>17600000</v>
      </c>
    </row>
    <row r="74" spans="2:7" ht="14.25">
      <c r="B74" s="29"/>
      <c r="C74" s="29"/>
      <c r="D74" s="8" t="s">
        <v>76</v>
      </c>
      <c r="E74" s="9">
        <f>+E75</f>
        <v>202308</v>
      </c>
      <c r="F74" s="9">
        <f>+F75</f>
        <v>128364</v>
      </c>
      <c r="G74" s="9">
        <f t="shared" si="1"/>
        <v>73944</v>
      </c>
    </row>
    <row r="75" spans="2:7" ht="14.25">
      <c r="B75" s="29"/>
      <c r="C75" s="29"/>
      <c r="D75" s="8" t="s">
        <v>77</v>
      </c>
      <c r="E75" s="9">
        <v>202308</v>
      </c>
      <c r="F75" s="9">
        <v>128364</v>
      </c>
      <c r="G75" s="9">
        <f t="shared" si="1"/>
        <v>73944</v>
      </c>
    </row>
    <row r="76" spans="2:7" ht="14.25">
      <c r="B76" s="29"/>
      <c r="C76" s="30"/>
      <c r="D76" s="10" t="s">
        <v>78</v>
      </c>
      <c r="E76" s="11">
        <f>+E68+E71+E73+E74</f>
        <v>36524308</v>
      </c>
      <c r="F76" s="11">
        <f>+F68+F71+F73+F74</f>
        <v>128364</v>
      </c>
      <c r="G76" s="11">
        <f t="shared" si="1"/>
        <v>36395944</v>
      </c>
    </row>
    <row r="77" spans="2:7" ht="14.25">
      <c r="B77" s="29"/>
      <c r="C77" s="28" t="s">
        <v>21</v>
      </c>
      <c r="D77" s="8" t="s">
        <v>79</v>
      </c>
      <c r="E77" s="9">
        <f>+E78+E79+E80+E81</f>
        <v>0</v>
      </c>
      <c r="F77" s="9">
        <f>+F78+F79+F80+F81</f>
        <v>27235</v>
      </c>
      <c r="G77" s="9">
        <f t="shared" si="1"/>
        <v>-27235</v>
      </c>
    </row>
    <row r="78" spans="2:7" ht="14.25">
      <c r="B78" s="29"/>
      <c r="C78" s="29"/>
      <c r="D78" s="8" t="s">
        <v>80</v>
      </c>
      <c r="E78" s="9"/>
      <c r="F78" s="9"/>
      <c r="G78" s="9">
        <f t="shared" si="1"/>
        <v>0</v>
      </c>
    </row>
    <row r="79" spans="2:7" ht="14.25">
      <c r="B79" s="29"/>
      <c r="C79" s="29"/>
      <c r="D79" s="8" t="s">
        <v>81</v>
      </c>
      <c r="E79" s="9"/>
      <c r="F79" s="9">
        <v>1</v>
      </c>
      <c r="G79" s="9">
        <f t="shared" si="1"/>
        <v>-1</v>
      </c>
    </row>
    <row r="80" spans="2:7" ht="14.25">
      <c r="B80" s="29"/>
      <c r="C80" s="29"/>
      <c r="D80" s="8" t="s">
        <v>82</v>
      </c>
      <c r="E80" s="9"/>
      <c r="F80" s="9">
        <v>27234</v>
      </c>
      <c r="G80" s="9">
        <f t="shared" si="1"/>
        <v>-27234</v>
      </c>
    </row>
    <row r="81" spans="2:7" ht="14.25">
      <c r="B81" s="29"/>
      <c r="C81" s="29"/>
      <c r="D81" s="8" t="s">
        <v>83</v>
      </c>
      <c r="E81" s="9"/>
      <c r="F81" s="9"/>
      <c r="G81" s="9">
        <f t="shared" si="1"/>
        <v>0</v>
      </c>
    </row>
    <row r="82" spans="2:7" ht="14.25">
      <c r="B82" s="29"/>
      <c r="C82" s="29"/>
      <c r="D82" s="8" t="s">
        <v>84</v>
      </c>
      <c r="E82" s="9"/>
      <c r="F82" s="9"/>
      <c r="G82" s="9">
        <f t="shared" si="1"/>
        <v>0</v>
      </c>
    </row>
    <row r="83" spans="2:7" ht="14.25">
      <c r="B83" s="29"/>
      <c r="C83" s="29"/>
      <c r="D83" s="8" t="s">
        <v>85</v>
      </c>
      <c r="E83" s="9">
        <v>18722000</v>
      </c>
      <c r="F83" s="9"/>
      <c r="G83" s="9">
        <f t="shared" si="1"/>
        <v>18722000</v>
      </c>
    </row>
    <row r="84" spans="2:7" ht="14.25">
      <c r="B84" s="29"/>
      <c r="C84" s="29"/>
      <c r="D84" s="8" t="s">
        <v>86</v>
      </c>
      <c r="E84" s="9">
        <v>1000000</v>
      </c>
      <c r="F84" s="9">
        <v>1000000</v>
      </c>
      <c r="G84" s="9">
        <f t="shared" si="1"/>
        <v>0</v>
      </c>
    </row>
    <row r="85" spans="2:7" ht="14.25">
      <c r="B85" s="29"/>
      <c r="C85" s="29"/>
      <c r="D85" s="8" t="s">
        <v>87</v>
      </c>
      <c r="E85" s="9"/>
      <c r="F85" s="9"/>
      <c r="G85" s="9">
        <f t="shared" si="1"/>
        <v>0</v>
      </c>
    </row>
    <row r="86" spans="2:7" ht="14.25">
      <c r="B86" s="29"/>
      <c r="C86" s="30"/>
      <c r="D86" s="10" t="s">
        <v>88</v>
      </c>
      <c r="E86" s="11">
        <f>+E77+E82+E83+E84+E85</f>
        <v>19722000</v>
      </c>
      <c r="F86" s="11">
        <f>+F77+F82+F83+F84+F85</f>
        <v>1027235</v>
      </c>
      <c r="G86" s="11">
        <f t="shared" si="1"/>
        <v>18694765</v>
      </c>
    </row>
    <row r="87" spans="2:7" ht="14.25">
      <c r="B87" s="30"/>
      <c r="C87" s="18" t="s">
        <v>89</v>
      </c>
      <c r="D87" s="19"/>
      <c r="E87" s="20">
        <f xml:space="preserve"> +E76 - E86</f>
        <v>16802308</v>
      </c>
      <c r="F87" s="20">
        <f xml:space="preserve"> +F76 - F86</f>
        <v>-898871</v>
      </c>
      <c r="G87" s="20">
        <f t="shared" si="1"/>
        <v>17701179</v>
      </c>
    </row>
    <row r="88" spans="2:7" ht="14.25">
      <c r="B88" s="12" t="s">
        <v>90</v>
      </c>
      <c r="C88" s="21"/>
      <c r="D88" s="22"/>
      <c r="E88" s="23">
        <f xml:space="preserve"> +E67 +E87</f>
        <v>30575584</v>
      </c>
      <c r="F88" s="23">
        <f xml:space="preserve"> +F67 +F87</f>
        <v>11963789</v>
      </c>
      <c r="G88" s="23">
        <f t="shared" si="1"/>
        <v>18611795</v>
      </c>
    </row>
    <row r="89" spans="2:7" ht="14.25">
      <c r="B89" s="25" t="s">
        <v>91</v>
      </c>
      <c r="C89" s="21" t="s">
        <v>92</v>
      </c>
      <c r="D89" s="22"/>
      <c r="E89" s="23">
        <v>25406423</v>
      </c>
      <c r="F89" s="23">
        <v>41458656</v>
      </c>
      <c r="G89" s="23">
        <f t="shared" si="1"/>
        <v>-16052233</v>
      </c>
    </row>
    <row r="90" spans="2:7" ht="14.25">
      <c r="B90" s="26"/>
      <c r="C90" s="21" t="s">
        <v>93</v>
      </c>
      <c r="D90" s="22"/>
      <c r="E90" s="23">
        <f xml:space="preserve"> +E88 +E89</f>
        <v>55982007</v>
      </c>
      <c r="F90" s="23">
        <f xml:space="preserve"> +F88 +F89</f>
        <v>53422445</v>
      </c>
      <c r="G90" s="23">
        <f t="shared" si="1"/>
        <v>2559562</v>
      </c>
    </row>
    <row r="91" spans="2:7" ht="14.25">
      <c r="B91" s="26"/>
      <c r="C91" s="21" t="s">
        <v>94</v>
      </c>
      <c r="D91" s="22"/>
      <c r="E91" s="23"/>
      <c r="F91" s="23"/>
      <c r="G91" s="23">
        <f t="shared" si="1"/>
        <v>0</v>
      </c>
    </row>
    <row r="92" spans="2:7" ht="14.25">
      <c r="B92" s="26"/>
      <c r="C92" s="21" t="s">
        <v>95</v>
      </c>
      <c r="D92" s="22"/>
      <c r="E92" s="23">
        <f>+E93+E94</f>
        <v>39572447</v>
      </c>
      <c r="F92" s="23">
        <f>+F93+F94</f>
        <v>0</v>
      </c>
      <c r="G92" s="23">
        <f t="shared" si="1"/>
        <v>39572447</v>
      </c>
    </row>
    <row r="93" spans="2:7" ht="14.25">
      <c r="B93" s="26"/>
      <c r="C93" s="24" t="s">
        <v>96</v>
      </c>
      <c r="D93" s="19"/>
      <c r="E93" s="20">
        <v>39572447</v>
      </c>
      <c r="F93" s="20"/>
      <c r="G93" s="20">
        <f t="shared" si="1"/>
        <v>39572447</v>
      </c>
    </row>
    <row r="94" spans="2:7" ht="14.25">
      <c r="B94" s="26"/>
      <c r="C94" s="24" t="s">
        <v>97</v>
      </c>
      <c r="D94" s="19"/>
      <c r="E94" s="20"/>
      <c r="F94" s="20"/>
      <c r="G94" s="20">
        <f t="shared" si="1"/>
        <v>0</v>
      </c>
    </row>
    <row r="95" spans="2:7" ht="14.25">
      <c r="B95" s="26"/>
      <c r="C95" s="21" t="s">
        <v>98</v>
      </c>
      <c r="D95" s="22"/>
      <c r="E95" s="23">
        <f>+E96</f>
        <v>25016488</v>
      </c>
      <c r="F95" s="23">
        <f>+F96</f>
        <v>28016022</v>
      </c>
      <c r="G95" s="23">
        <f t="shared" si="1"/>
        <v>-2999534</v>
      </c>
    </row>
    <row r="96" spans="2:7" ht="14.25">
      <c r="B96" s="26"/>
      <c r="C96" s="24" t="s">
        <v>99</v>
      </c>
      <c r="D96" s="19"/>
      <c r="E96" s="20">
        <v>25016488</v>
      </c>
      <c r="F96" s="20">
        <v>28016022</v>
      </c>
      <c r="G96" s="20">
        <f t="shared" si="1"/>
        <v>-2999534</v>
      </c>
    </row>
    <row r="97" spans="2:7" ht="14.25">
      <c r="B97" s="27"/>
      <c r="C97" s="21" t="s">
        <v>100</v>
      </c>
      <c r="D97" s="22"/>
      <c r="E97" s="23">
        <f xml:space="preserve"> +E90 +E91 +E92 - E95</f>
        <v>70537966</v>
      </c>
      <c r="F97" s="23">
        <f xml:space="preserve"> +F90 +F91 +F92 - F95</f>
        <v>25406423</v>
      </c>
      <c r="G97" s="23">
        <f t="shared" si="1"/>
        <v>45131543</v>
      </c>
    </row>
  </sheetData>
  <sheetProtection algorithmName="SHA-512" hashValue="PIA1psCHjjM7UikbV5C+h5oBd9yB2DEd0M1I5Y7UMuNeX+ZGuW0a6x4rF/Kxoz2Qah2FFgqVyuC4mHSsseOLNg==" saltValue="XyyGlQtxSr17w365iNMmGg==" spinCount="100000" sheet="1" objects="1" scenarios="1"/>
  <mergeCells count="13">
    <mergeCell ref="B2:G2"/>
    <mergeCell ref="B3:G3"/>
    <mergeCell ref="B5:D5"/>
    <mergeCell ref="B6:B57"/>
    <mergeCell ref="C6:C17"/>
    <mergeCell ref="C18:C56"/>
    <mergeCell ref="B89:B97"/>
    <mergeCell ref="B58:B66"/>
    <mergeCell ref="C58:C62"/>
    <mergeCell ref="C63:C65"/>
    <mergeCell ref="B68:B87"/>
    <mergeCell ref="C68:C76"/>
    <mergeCell ref="C77:C86"/>
  </mergeCells>
  <phoneticPr fontId="2"/>
  <pageMargins left="0.7" right="0.7" top="0.75" bottom="0.75" header="0.3" footer="0.3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97"/>
  <sheetViews>
    <sheetView showGridLines="0" zoomScaleNormal="100" workbookViewId="0"/>
  </sheetViews>
  <sheetFormatPr defaultRowHeight="13.5"/>
  <cols>
    <col min="1" max="3" width="2.875" customWidth="1"/>
    <col min="4" max="4" width="59.75" customWidth="1"/>
    <col min="5" max="7" width="20.75" customWidth="1"/>
  </cols>
  <sheetData>
    <row r="1" spans="2:7" ht="21">
      <c r="B1" s="1"/>
      <c r="C1" s="1"/>
      <c r="D1" s="1"/>
      <c r="E1" s="2"/>
      <c r="F1" s="2"/>
      <c r="G1" s="3" t="s">
        <v>0</v>
      </c>
    </row>
    <row r="2" spans="2:7" ht="21">
      <c r="B2" s="31" t="s">
        <v>104</v>
      </c>
      <c r="C2" s="31"/>
      <c r="D2" s="31"/>
      <c r="E2" s="31"/>
      <c r="F2" s="31"/>
      <c r="G2" s="31"/>
    </row>
    <row r="3" spans="2:7" ht="21">
      <c r="B3" s="32" t="s">
        <v>2</v>
      </c>
      <c r="C3" s="32"/>
      <c r="D3" s="32"/>
      <c r="E3" s="32"/>
      <c r="F3" s="32"/>
      <c r="G3" s="32"/>
    </row>
    <row r="4" spans="2:7" ht="15.75">
      <c r="B4" s="4"/>
      <c r="C4" s="4"/>
      <c r="D4" s="4"/>
      <c r="E4" s="4"/>
      <c r="F4" s="2"/>
      <c r="G4" s="4" t="s">
        <v>3</v>
      </c>
    </row>
    <row r="5" spans="2:7" ht="14.25">
      <c r="B5" s="33" t="s">
        <v>4</v>
      </c>
      <c r="C5" s="33"/>
      <c r="D5" s="33"/>
      <c r="E5" s="5" t="s">
        <v>5</v>
      </c>
      <c r="F5" s="5" t="s">
        <v>6</v>
      </c>
      <c r="G5" s="5" t="s">
        <v>103</v>
      </c>
    </row>
    <row r="6" spans="2:7" ht="14.25">
      <c r="B6" s="28" t="s">
        <v>8</v>
      </c>
      <c r="C6" s="28" t="s">
        <v>9</v>
      </c>
      <c r="D6" s="6" t="s">
        <v>10</v>
      </c>
      <c r="E6" s="7">
        <f>+E7</f>
        <v>0</v>
      </c>
      <c r="F6" s="7">
        <f>+F7</f>
        <v>0</v>
      </c>
      <c r="G6" s="7">
        <f>E6-F6</f>
        <v>0</v>
      </c>
    </row>
    <row r="7" spans="2:7" ht="14.25">
      <c r="B7" s="29"/>
      <c r="C7" s="29"/>
      <c r="D7" s="8" t="s">
        <v>11</v>
      </c>
      <c r="E7" s="9">
        <f>+E8</f>
        <v>0</v>
      </c>
      <c r="F7" s="9">
        <f>+F8</f>
        <v>0</v>
      </c>
      <c r="G7" s="9">
        <f t="shared" ref="G7:G70" si="0">E7-F7</f>
        <v>0</v>
      </c>
    </row>
    <row r="8" spans="2:7" ht="14.25">
      <c r="B8" s="29"/>
      <c r="C8" s="29"/>
      <c r="D8" s="8" t="s">
        <v>12</v>
      </c>
      <c r="E8" s="9"/>
      <c r="F8" s="9"/>
      <c r="G8" s="9">
        <f t="shared" si="0"/>
        <v>0</v>
      </c>
    </row>
    <row r="9" spans="2:7" ht="14.25">
      <c r="B9" s="29"/>
      <c r="C9" s="29"/>
      <c r="D9" s="8" t="s">
        <v>13</v>
      </c>
      <c r="E9" s="9">
        <f>+E10+E11</f>
        <v>125012870</v>
      </c>
      <c r="F9" s="9">
        <f>+F10+F11</f>
        <v>131887800</v>
      </c>
      <c r="G9" s="9">
        <f t="shared" si="0"/>
        <v>-6874930</v>
      </c>
    </row>
    <row r="10" spans="2:7" ht="14.25">
      <c r="B10" s="29"/>
      <c r="C10" s="29"/>
      <c r="D10" s="8" t="s">
        <v>14</v>
      </c>
      <c r="E10" s="9">
        <v>122967550</v>
      </c>
      <c r="F10" s="9">
        <v>126525260</v>
      </c>
      <c r="G10" s="9">
        <f t="shared" si="0"/>
        <v>-3557710</v>
      </c>
    </row>
    <row r="11" spans="2:7" ht="14.25">
      <c r="B11" s="29"/>
      <c r="C11" s="29"/>
      <c r="D11" s="8" t="s">
        <v>11</v>
      </c>
      <c r="E11" s="9">
        <f>+E12+E13+E14</f>
        <v>2045320</v>
      </c>
      <c r="F11" s="9">
        <f>+F12+F13+F14</f>
        <v>5362540</v>
      </c>
      <c r="G11" s="9">
        <f t="shared" si="0"/>
        <v>-3317220</v>
      </c>
    </row>
    <row r="12" spans="2:7" ht="14.25">
      <c r="B12" s="29"/>
      <c r="C12" s="29"/>
      <c r="D12" s="8" t="s">
        <v>15</v>
      </c>
      <c r="E12" s="9">
        <v>1194420</v>
      </c>
      <c r="F12" s="9">
        <v>4446340</v>
      </c>
      <c r="G12" s="9">
        <f t="shared" si="0"/>
        <v>-3251920</v>
      </c>
    </row>
    <row r="13" spans="2:7" ht="14.25">
      <c r="B13" s="29"/>
      <c r="C13" s="29"/>
      <c r="D13" s="8" t="s">
        <v>16</v>
      </c>
      <c r="E13" s="9">
        <v>850900</v>
      </c>
      <c r="F13" s="9">
        <v>916200</v>
      </c>
      <c r="G13" s="9">
        <f t="shared" si="0"/>
        <v>-65300</v>
      </c>
    </row>
    <row r="14" spans="2:7" ht="14.25">
      <c r="B14" s="29"/>
      <c r="C14" s="29"/>
      <c r="D14" s="8" t="s">
        <v>17</v>
      </c>
      <c r="E14" s="9"/>
      <c r="F14" s="9"/>
      <c r="G14" s="9">
        <f t="shared" si="0"/>
        <v>0</v>
      </c>
    </row>
    <row r="15" spans="2:7" ht="14.25">
      <c r="B15" s="29"/>
      <c r="C15" s="29"/>
      <c r="D15" s="8" t="s">
        <v>18</v>
      </c>
      <c r="E15" s="9"/>
      <c r="F15" s="9"/>
      <c r="G15" s="9">
        <f t="shared" si="0"/>
        <v>0</v>
      </c>
    </row>
    <row r="16" spans="2:7" ht="14.25">
      <c r="B16" s="29"/>
      <c r="C16" s="29"/>
      <c r="D16" s="8" t="s">
        <v>19</v>
      </c>
      <c r="E16" s="9"/>
      <c r="F16" s="9">
        <v>51800</v>
      </c>
      <c r="G16" s="9">
        <f t="shared" si="0"/>
        <v>-51800</v>
      </c>
    </row>
    <row r="17" spans="2:7" ht="14.25">
      <c r="B17" s="29"/>
      <c r="C17" s="30"/>
      <c r="D17" s="10" t="s">
        <v>20</v>
      </c>
      <c r="E17" s="11">
        <f>+E6+E9+E15+E16</f>
        <v>125012870</v>
      </c>
      <c r="F17" s="11">
        <f>+F6+F9+F15+F16</f>
        <v>131939600</v>
      </c>
      <c r="G17" s="11">
        <f t="shared" si="0"/>
        <v>-6926730</v>
      </c>
    </row>
    <row r="18" spans="2:7" ht="14.25">
      <c r="B18" s="29"/>
      <c r="C18" s="28" t="s">
        <v>21</v>
      </c>
      <c r="D18" s="8" t="s">
        <v>22</v>
      </c>
      <c r="E18" s="9">
        <f>+E19+E20+E21+E22+E23+E24+E25</f>
        <v>87863509</v>
      </c>
      <c r="F18" s="9">
        <f>+F19+F20+F21+F22+F23+F24+F25</f>
        <v>85357048</v>
      </c>
      <c r="G18" s="9">
        <f t="shared" si="0"/>
        <v>2506461</v>
      </c>
    </row>
    <row r="19" spans="2:7" ht="14.25">
      <c r="B19" s="29"/>
      <c r="C19" s="29"/>
      <c r="D19" s="8" t="s">
        <v>23</v>
      </c>
      <c r="E19" s="9"/>
      <c r="F19" s="9"/>
      <c r="G19" s="9">
        <f t="shared" si="0"/>
        <v>0</v>
      </c>
    </row>
    <row r="20" spans="2:7" ht="14.25">
      <c r="B20" s="29"/>
      <c r="C20" s="29"/>
      <c r="D20" s="8" t="s">
        <v>24</v>
      </c>
      <c r="E20" s="9">
        <v>43873559</v>
      </c>
      <c r="F20" s="9">
        <v>43302520</v>
      </c>
      <c r="G20" s="9">
        <f t="shared" si="0"/>
        <v>571039</v>
      </c>
    </row>
    <row r="21" spans="2:7" ht="14.25">
      <c r="B21" s="29"/>
      <c r="C21" s="29"/>
      <c r="D21" s="8" t="s">
        <v>25</v>
      </c>
      <c r="E21" s="9">
        <v>13757398</v>
      </c>
      <c r="F21" s="9">
        <v>17433167</v>
      </c>
      <c r="G21" s="9">
        <f t="shared" si="0"/>
        <v>-3675769</v>
      </c>
    </row>
    <row r="22" spans="2:7" ht="14.25">
      <c r="B22" s="29"/>
      <c r="C22" s="29"/>
      <c r="D22" s="8" t="s">
        <v>26</v>
      </c>
      <c r="E22" s="9"/>
      <c r="F22" s="9"/>
      <c r="G22" s="9">
        <f t="shared" si="0"/>
        <v>0</v>
      </c>
    </row>
    <row r="23" spans="2:7" ht="14.25">
      <c r="B23" s="29"/>
      <c r="C23" s="29"/>
      <c r="D23" s="8" t="s">
        <v>27</v>
      </c>
      <c r="E23" s="9">
        <v>16909540</v>
      </c>
      <c r="F23" s="9">
        <v>13738823</v>
      </c>
      <c r="G23" s="9">
        <f t="shared" si="0"/>
        <v>3170717</v>
      </c>
    </row>
    <row r="24" spans="2:7" ht="14.25">
      <c r="B24" s="29"/>
      <c r="C24" s="29"/>
      <c r="D24" s="8" t="s">
        <v>28</v>
      </c>
      <c r="E24" s="9">
        <v>3568399</v>
      </c>
      <c r="F24" s="9">
        <v>1389180</v>
      </c>
      <c r="G24" s="9">
        <f t="shared" si="0"/>
        <v>2179219</v>
      </c>
    </row>
    <row r="25" spans="2:7" ht="14.25">
      <c r="B25" s="29"/>
      <c r="C25" s="29"/>
      <c r="D25" s="8" t="s">
        <v>29</v>
      </c>
      <c r="E25" s="9">
        <v>9754613</v>
      </c>
      <c r="F25" s="9">
        <v>9493358</v>
      </c>
      <c r="G25" s="9">
        <f t="shared" si="0"/>
        <v>261255</v>
      </c>
    </row>
    <row r="26" spans="2:7" ht="14.25">
      <c r="B26" s="29"/>
      <c r="C26" s="29"/>
      <c r="D26" s="8" t="s">
        <v>30</v>
      </c>
      <c r="E26" s="9">
        <f>+E27+E28+E29+E30+E31+E32+E33+E34</f>
        <v>13749406</v>
      </c>
      <c r="F26" s="9">
        <f>+F27+F28+F29+F30+F31+F32+F33+F34</f>
        <v>13881245</v>
      </c>
      <c r="G26" s="9">
        <f t="shared" si="0"/>
        <v>-131839</v>
      </c>
    </row>
    <row r="27" spans="2:7" ht="14.25">
      <c r="B27" s="29"/>
      <c r="C27" s="29"/>
      <c r="D27" s="8" t="s">
        <v>31</v>
      </c>
      <c r="E27" s="9">
        <v>6507846</v>
      </c>
      <c r="F27" s="9">
        <v>7048780</v>
      </c>
      <c r="G27" s="9">
        <f t="shared" si="0"/>
        <v>-540934</v>
      </c>
    </row>
    <row r="28" spans="2:7" ht="14.25">
      <c r="B28" s="29"/>
      <c r="C28" s="29"/>
      <c r="D28" s="8" t="s">
        <v>32</v>
      </c>
      <c r="E28" s="9">
        <v>137445</v>
      </c>
      <c r="F28" s="9">
        <v>552792</v>
      </c>
      <c r="G28" s="9">
        <f t="shared" si="0"/>
        <v>-415347</v>
      </c>
    </row>
    <row r="29" spans="2:7" ht="14.25">
      <c r="B29" s="29"/>
      <c r="C29" s="29"/>
      <c r="D29" s="8" t="s">
        <v>33</v>
      </c>
      <c r="E29" s="9">
        <v>2207181</v>
      </c>
      <c r="F29" s="9">
        <v>2229342</v>
      </c>
      <c r="G29" s="9">
        <f t="shared" si="0"/>
        <v>-22161</v>
      </c>
    </row>
    <row r="30" spans="2:7" ht="14.25">
      <c r="B30" s="29"/>
      <c r="C30" s="29"/>
      <c r="D30" s="8" t="s">
        <v>34</v>
      </c>
      <c r="E30" s="9">
        <v>2421370</v>
      </c>
      <c r="F30" s="9">
        <v>2430433</v>
      </c>
      <c r="G30" s="9">
        <f t="shared" si="0"/>
        <v>-9063</v>
      </c>
    </row>
    <row r="31" spans="2:7" ht="14.25">
      <c r="B31" s="29"/>
      <c r="C31" s="29"/>
      <c r="D31" s="8" t="s">
        <v>35</v>
      </c>
      <c r="E31" s="9">
        <v>1450672</v>
      </c>
      <c r="F31" s="9">
        <v>826120</v>
      </c>
      <c r="G31" s="9">
        <f t="shared" si="0"/>
        <v>624552</v>
      </c>
    </row>
    <row r="32" spans="2:7" ht="14.25">
      <c r="B32" s="29"/>
      <c r="C32" s="29"/>
      <c r="D32" s="8" t="s">
        <v>36</v>
      </c>
      <c r="E32" s="9">
        <v>804040</v>
      </c>
      <c r="F32" s="9">
        <v>427360</v>
      </c>
      <c r="G32" s="9">
        <f t="shared" si="0"/>
        <v>376680</v>
      </c>
    </row>
    <row r="33" spans="2:7" ht="14.25">
      <c r="B33" s="29"/>
      <c r="C33" s="29"/>
      <c r="D33" s="8" t="s">
        <v>37</v>
      </c>
      <c r="E33" s="9">
        <v>108734</v>
      </c>
      <c r="F33" s="9">
        <v>196829</v>
      </c>
      <c r="G33" s="9">
        <f t="shared" si="0"/>
        <v>-88095</v>
      </c>
    </row>
    <row r="34" spans="2:7" ht="14.25">
      <c r="B34" s="29"/>
      <c r="C34" s="29"/>
      <c r="D34" s="8" t="s">
        <v>38</v>
      </c>
      <c r="E34" s="9">
        <v>112118</v>
      </c>
      <c r="F34" s="9">
        <v>169589</v>
      </c>
      <c r="G34" s="9">
        <f t="shared" si="0"/>
        <v>-57471</v>
      </c>
    </row>
    <row r="35" spans="2:7" ht="14.25">
      <c r="B35" s="29"/>
      <c r="C35" s="29"/>
      <c r="D35" s="8" t="s">
        <v>39</v>
      </c>
      <c r="E35" s="9">
        <f>+E36+E37+E38+E39+E40+E41+E42+E43+E44+E45+E46+E47+E48+E49+E50+E51+E52</f>
        <v>7347516</v>
      </c>
      <c r="F35" s="9">
        <f>+F36+F37+F38+F39+F40+F41+F42+F43+F44+F45+F46+F47+F48+F49+F50+F51+F52</f>
        <v>6712132</v>
      </c>
      <c r="G35" s="9">
        <f t="shared" si="0"/>
        <v>635384</v>
      </c>
    </row>
    <row r="36" spans="2:7" ht="14.25">
      <c r="B36" s="29"/>
      <c r="C36" s="29"/>
      <c r="D36" s="8" t="s">
        <v>40</v>
      </c>
      <c r="E36" s="9">
        <v>814653</v>
      </c>
      <c r="F36" s="9">
        <v>992524</v>
      </c>
      <c r="G36" s="9">
        <f t="shared" si="0"/>
        <v>-177871</v>
      </c>
    </row>
    <row r="37" spans="2:7" ht="14.25">
      <c r="B37" s="29"/>
      <c r="C37" s="29"/>
      <c r="D37" s="8" t="s">
        <v>41</v>
      </c>
      <c r="E37" s="9">
        <v>1613352</v>
      </c>
      <c r="F37" s="9">
        <v>1609551</v>
      </c>
      <c r="G37" s="9">
        <f t="shared" si="0"/>
        <v>3801</v>
      </c>
    </row>
    <row r="38" spans="2:7" ht="14.25">
      <c r="B38" s="29"/>
      <c r="C38" s="29"/>
      <c r="D38" s="8" t="s">
        <v>42</v>
      </c>
      <c r="E38" s="9">
        <v>1003875</v>
      </c>
      <c r="F38" s="9">
        <v>952449</v>
      </c>
      <c r="G38" s="9">
        <f t="shared" si="0"/>
        <v>51426</v>
      </c>
    </row>
    <row r="39" spans="2:7" ht="14.25">
      <c r="B39" s="29"/>
      <c r="C39" s="29"/>
      <c r="D39" s="8" t="s">
        <v>43</v>
      </c>
      <c r="E39" s="9">
        <v>86766</v>
      </c>
      <c r="F39" s="9">
        <v>222788</v>
      </c>
      <c r="G39" s="9">
        <f t="shared" si="0"/>
        <v>-136022</v>
      </c>
    </row>
    <row r="40" spans="2:7" ht="14.25">
      <c r="B40" s="29"/>
      <c r="C40" s="29"/>
      <c r="D40" s="8" t="s">
        <v>44</v>
      </c>
      <c r="E40" s="9">
        <v>300961</v>
      </c>
      <c r="F40" s="9">
        <v>332278</v>
      </c>
      <c r="G40" s="9">
        <f t="shared" si="0"/>
        <v>-31317</v>
      </c>
    </row>
    <row r="41" spans="2:7" ht="14.25">
      <c r="B41" s="29"/>
      <c r="C41" s="29"/>
      <c r="D41" s="8" t="s">
        <v>34</v>
      </c>
      <c r="E41" s="9"/>
      <c r="F41" s="9"/>
      <c r="G41" s="9">
        <f t="shared" si="0"/>
        <v>0</v>
      </c>
    </row>
    <row r="42" spans="2:7" ht="14.25">
      <c r="B42" s="29"/>
      <c r="C42" s="29"/>
      <c r="D42" s="8" t="s">
        <v>45</v>
      </c>
      <c r="E42" s="9">
        <v>570558</v>
      </c>
      <c r="F42" s="9">
        <v>250565</v>
      </c>
      <c r="G42" s="9">
        <f t="shared" si="0"/>
        <v>319993</v>
      </c>
    </row>
    <row r="43" spans="2:7" ht="14.25">
      <c r="B43" s="29"/>
      <c r="C43" s="29"/>
      <c r="D43" s="8" t="s">
        <v>46</v>
      </c>
      <c r="E43" s="9">
        <v>254187</v>
      </c>
      <c r="F43" s="9">
        <v>225783</v>
      </c>
      <c r="G43" s="9">
        <f t="shared" si="0"/>
        <v>28404</v>
      </c>
    </row>
    <row r="44" spans="2:7" ht="14.25">
      <c r="B44" s="29"/>
      <c r="C44" s="29"/>
      <c r="D44" s="8" t="s">
        <v>47</v>
      </c>
      <c r="E44" s="9">
        <v>90431</v>
      </c>
      <c r="F44" s="9">
        <v>90600</v>
      </c>
      <c r="G44" s="9">
        <f t="shared" si="0"/>
        <v>-169</v>
      </c>
    </row>
    <row r="45" spans="2:7" ht="14.25">
      <c r="B45" s="29"/>
      <c r="C45" s="29"/>
      <c r="D45" s="8" t="s">
        <v>48</v>
      </c>
      <c r="E45" s="9">
        <v>1717990</v>
      </c>
      <c r="F45" s="9">
        <v>1389284</v>
      </c>
      <c r="G45" s="9">
        <f t="shared" si="0"/>
        <v>328706</v>
      </c>
    </row>
    <row r="46" spans="2:7" ht="14.25">
      <c r="B46" s="29"/>
      <c r="C46" s="29"/>
      <c r="D46" s="8" t="s">
        <v>36</v>
      </c>
      <c r="E46" s="9"/>
      <c r="F46" s="9"/>
      <c r="G46" s="9">
        <f t="shared" si="0"/>
        <v>0</v>
      </c>
    </row>
    <row r="47" spans="2:7" ht="14.25">
      <c r="B47" s="29"/>
      <c r="C47" s="29"/>
      <c r="D47" s="8" t="s">
        <v>37</v>
      </c>
      <c r="E47" s="9">
        <v>271928</v>
      </c>
      <c r="F47" s="9">
        <v>102670</v>
      </c>
      <c r="G47" s="9">
        <f t="shared" si="0"/>
        <v>169258</v>
      </c>
    </row>
    <row r="48" spans="2:7" ht="14.25">
      <c r="B48" s="29"/>
      <c r="C48" s="29"/>
      <c r="D48" s="8" t="s">
        <v>49</v>
      </c>
      <c r="E48" s="9"/>
      <c r="F48" s="9"/>
      <c r="G48" s="9">
        <f t="shared" si="0"/>
        <v>0</v>
      </c>
    </row>
    <row r="49" spans="2:7" ht="14.25">
      <c r="B49" s="29"/>
      <c r="C49" s="29"/>
      <c r="D49" s="8" t="s">
        <v>50</v>
      </c>
      <c r="E49" s="9"/>
      <c r="F49" s="9"/>
      <c r="G49" s="9">
        <f t="shared" si="0"/>
        <v>0</v>
      </c>
    </row>
    <row r="50" spans="2:7" ht="14.25">
      <c r="B50" s="29"/>
      <c r="C50" s="29"/>
      <c r="D50" s="8" t="s">
        <v>51</v>
      </c>
      <c r="E50" s="9">
        <v>134900</v>
      </c>
      <c r="F50" s="9">
        <v>141100</v>
      </c>
      <c r="G50" s="9">
        <f t="shared" si="0"/>
        <v>-6200</v>
      </c>
    </row>
    <row r="51" spans="2:7" ht="14.25">
      <c r="B51" s="29"/>
      <c r="C51" s="29"/>
      <c r="D51" s="8" t="s">
        <v>52</v>
      </c>
      <c r="E51" s="9"/>
      <c r="F51" s="9"/>
      <c r="G51" s="9">
        <f t="shared" si="0"/>
        <v>0</v>
      </c>
    </row>
    <row r="52" spans="2:7" ht="14.25">
      <c r="B52" s="29"/>
      <c r="C52" s="29"/>
      <c r="D52" s="8" t="s">
        <v>38</v>
      </c>
      <c r="E52" s="9">
        <v>487915</v>
      </c>
      <c r="F52" s="9">
        <v>402540</v>
      </c>
      <c r="G52" s="9">
        <f t="shared" si="0"/>
        <v>85375</v>
      </c>
    </row>
    <row r="53" spans="2:7" ht="14.25">
      <c r="B53" s="29"/>
      <c r="C53" s="29"/>
      <c r="D53" s="8" t="s">
        <v>53</v>
      </c>
      <c r="E53" s="9">
        <v>5118967</v>
      </c>
      <c r="F53" s="9">
        <v>4806671</v>
      </c>
      <c r="G53" s="9">
        <f t="shared" si="0"/>
        <v>312296</v>
      </c>
    </row>
    <row r="54" spans="2:7" ht="14.25">
      <c r="B54" s="29"/>
      <c r="C54" s="29"/>
      <c r="D54" s="8" t="s">
        <v>54</v>
      </c>
      <c r="E54" s="9">
        <v>-119845</v>
      </c>
      <c r="F54" s="9">
        <v>-100000</v>
      </c>
      <c r="G54" s="9">
        <f t="shared" si="0"/>
        <v>-19845</v>
      </c>
    </row>
    <row r="55" spans="2:7" ht="14.25">
      <c r="B55" s="29"/>
      <c r="C55" s="29"/>
      <c r="D55" s="8" t="s">
        <v>55</v>
      </c>
      <c r="E55" s="9"/>
      <c r="F55" s="9"/>
      <c r="G55" s="9">
        <f t="shared" si="0"/>
        <v>0</v>
      </c>
    </row>
    <row r="56" spans="2:7" ht="14.25">
      <c r="B56" s="29"/>
      <c r="C56" s="30"/>
      <c r="D56" s="10" t="s">
        <v>56</v>
      </c>
      <c r="E56" s="11">
        <f>+E18+E26+E35+E53+E54+E55</f>
        <v>113959553</v>
      </c>
      <c r="F56" s="11">
        <f>+F18+F26+F35+F53+F54+F55</f>
        <v>110657096</v>
      </c>
      <c r="G56" s="11">
        <f t="shared" si="0"/>
        <v>3302457</v>
      </c>
    </row>
    <row r="57" spans="2:7" ht="14.25">
      <c r="B57" s="30"/>
      <c r="C57" s="12" t="s">
        <v>57</v>
      </c>
      <c r="D57" s="13"/>
      <c r="E57" s="14">
        <f xml:space="preserve"> +E17 - E56</f>
        <v>11053317</v>
      </c>
      <c r="F57" s="14">
        <f xml:space="preserve"> +F17 - F56</f>
        <v>21282504</v>
      </c>
      <c r="G57" s="14">
        <f t="shared" si="0"/>
        <v>-10229187</v>
      </c>
    </row>
    <row r="58" spans="2:7" ht="14.25">
      <c r="B58" s="28" t="s">
        <v>58</v>
      </c>
      <c r="C58" s="28" t="s">
        <v>9</v>
      </c>
      <c r="D58" s="8" t="s">
        <v>59</v>
      </c>
      <c r="E58" s="9"/>
      <c r="F58" s="9"/>
      <c r="G58" s="9">
        <f t="shared" si="0"/>
        <v>0</v>
      </c>
    </row>
    <row r="59" spans="2:7" ht="14.25">
      <c r="B59" s="29"/>
      <c r="C59" s="29"/>
      <c r="D59" s="8" t="s">
        <v>60</v>
      </c>
      <c r="E59" s="9">
        <v>4813</v>
      </c>
      <c r="F59" s="9">
        <v>5761</v>
      </c>
      <c r="G59" s="9">
        <f t="shared" si="0"/>
        <v>-948</v>
      </c>
    </row>
    <row r="60" spans="2:7" ht="14.25">
      <c r="B60" s="29"/>
      <c r="C60" s="29"/>
      <c r="D60" s="8" t="s">
        <v>61</v>
      </c>
      <c r="E60" s="9">
        <f>+E61</f>
        <v>1095332</v>
      </c>
      <c r="F60" s="9">
        <f>+F61</f>
        <v>158000</v>
      </c>
      <c r="G60" s="9">
        <f t="shared" si="0"/>
        <v>937332</v>
      </c>
    </row>
    <row r="61" spans="2:7" ht="14.25">
      <c r="B61" s="29"/>
      <c r="C61" s="29"/>
      <c r="D61" s="8" t="s">
        <v>62</v>
      </c>
      <c r="E61" s="9">
        <v>1095332</v>
      </c>
      <c r="F61" s="9">
        <v>158000</v>
      </c>
      <c r="G61" s="9">
        <f t="shared" si="0"/>
        <v>937332</v>
      </c>
    </row>
    <row r="62" spans="2:7" ht="14.25">
      <c r="B62" s="29"/>
      <c r="C62" s="30"/>
      <c r="D62" s="10" t="s">
        <v>63</v>
      </c>
      <c r="E62" s="11">
        <f>+E58+E59+E60</f>
        <v>1100145</v>
      </c>
      <c r="F62" s="11">
        <f>+F58+F59+F60</f>
        <v>163761</v>
      </c>
      <c r="G62" s="11">
        <f t="shared" si="0"/>
        <v>936384</v>
      </c>
    </row>
    <row r="63" spans="2:7" ht="14.25">
      <c r="B63" s="29"/>
      <c r="C63" s="28" t="s">
        <v>21</v>
      </c>
      <c r="D63" s="8" t="s">
        <v>64</v>
      </c>
      <c r="E63" s="9"/>
      <c r="F63" s="9"/>
      <c r="G63" s="9">
        <f t="shared" si="0"/>
        <v>0</v>
      </c>
    </row>
    <row r="64" spans="2:7" ht="14.25">
      <c r="B64" s="29"/>
      <c r="C64" s="29"/>
      <c r="D64" s="8" t="s">
        <v>65</v>
      </c>
      <c r="E64" s="9"/>
      <c r="F64" s="9"/>
      <c r="G64" s="9">
        <f t="shared" si="0"/>
        <v>0</v>
      </c>
    </row>
    <row r="65" spans="2:7" ht="14.25">
      <c r="B65" s="29"/>
      <c r="C65" s="30"/>
      <c r="D65" s="10" t="s">
        <v>66</v>
      </c>
      <c r="E65" s="11">
        <f>+E63+E64</f>
        <v>0</v>
      </c>
      <c r="F65" s="11">
        <f>+F63+F64</f>
        <v>0</v>
      </c>
      <c r="G65" s="11">
        <f t="shared" si="0"/>
        <v>0</v>
      </c>
    </row>
    <row r="66" spans="2:7" ht="14.25">
      <c r="B66" s="30"/>
      <c r="C66" s="12" t="s">
        <v>67</v>
      </c>
      <c r="D66" s="15"/>
      <c r="E66" s="16">
        <f xml:space="preserve"> +E62 - E65</f>
        <v>1100145</v>
      </c>
      <c r="F66" s="16">
        <f xml:space="preserve"> +F62 - F65</f>
        <v>163761</v>
      </c>
      <c r="G66" s="16">
        <f t="shared" si="0"/>
        <v>936384</v>
      </c>
    </row>
    <row r="67" spans="2:7" ht="14.25">
      <c r="B67" s="12" t="s">
        <v>68</v>
      </c>
      <c r="C67" s="17"/>
      <c r="D67" s="13"/>
      <c r="E67" s="14">
        <f xml:space="preserve"> +E57 +E66</f>
        <v>12153462</v>
      </c>
      <c r="F67" s="14">
        <f xml:space="preserve"> +F57 +F66</f>
        <v>21446265</v>
      </c>
      <c r="G67" s="14">
        <f t="shared" si="0"/>
        <v>-9292803</v>
      </c>
    </row>
    <row r="68" spans="2:7" ht="14.25">
      <c r="B68" s="28" t="s">
        <v>69</v>
      </c>
      <c r="C68" s="28" t="s">
        <v>9</v>
      </c>
      <c r="D68" s="8" t="s">
        <v>70</v>
      </c>
      <c r="E68" s="9">
        <f>+E69+E70</f>
        <v>1260000</v>
      </c>
      <c r="F68" s="9">
        <f>+F69+F70</f>
        <v>0</v>
      </c>
      <c r="G68" s="9">
        <f t="shared" si="0"/>
        <v>1260000</v>
      </c>
    </row>
    <row r="69" spans="2:7" ht="14.25">
      <c r="B69" s="29"/>
      <c r="C69" s="29"/>
      <c r="D69" s="8" t="s">
        <v>71</v>
      </c>
      <c r="E69" s="9">
        <v>1260000</v>
      </c>
      <c r="F69" s="9"/>
      <c r="G69" s="9">
        <f t="shared" si="0"/>
        <v>1260000</v>
      </c>
    </row>
    <row r="70" spans="2:7" ht="14.25">
      <c r="B70" s="29"/>
      <c r="C70" s="29"/>
      <c r="D70" s="8" t="s">
        <v>72</v>
      </c>
      <c r="E70" s="9"/>
      <c r="F70" s="9"/>
      <c r="G70" s="9">
        <f t="shared" si="0"/>
        <v>0</v>
      </c>
    </row>
    <row r="71" spans="2:7" ht="14.25">
      <c r="B71" s="29"/>
      <c r="C71" s="29"/>
      <c r="D71" s="8" t="s">
        <v>73</v>
      </c>
      <c r="E71" s="9">
        <f>+E72</f>
        <v>0</v>
      </c>
      <c r="F71" s="9">
        <f>+F72</f>
        <v>0</v>
      </c>
      <c r="G71" s="9">
        <f t="shared" ref="G71:G97" si="1">E71-F71</f>
        <v>0</v>
      </c>
    </row>
    <row r="72" spans="2:7" ht="14.25">
      <c r="B72" s="29"/>
      <c r="C72" s="29"/>
      <c r="D72" s="8" t="s">
        <v>74</v>
      </c>
      <c r="E72" s="9"/>
      <c r="F72" s="9"/>
      <c r="G72" s="9">
        <f t="shared" si="1"/>
        <v>0</v>
      </c>
    </row>
    <row r="73" spans="2:7" ht="14.25">
      <c r="B73" s="29"/>
      <c r="C73" s="29"/>
      <c r="D73" s="8" t="s">
        <v>75</v>
      </c>
      <c r="E73" s="9"/>
      <c r="F73" s="9"/>
      <c r="G73" s="9">
        <f t="shared" si="1"/>
        <v>0</v>
      </c>
    </row>
    <row r="74" spans="2:7" ht="14.25">
      <c r="B74" s="29"/>
      <c r="C74" s="29"/>
      <c r="D74" s="8" t="s">
        <v>76</v>
      </c>
      <c r="E74" s="9">
        <f>+E75</f>
        <v>1443786</v>
      </c>
      <c r="F74" s="9">
        <f>+F75</f>
        <v>0</v>
      </c>
      <c r="G74" s="9">
        <f t="shared" si="1"/>
        <v>1443786</v>
      </c>
    </row>
    <row r="75" spans="2:7" ht="14.25">
      <c r="B75" s="29"/>
      <c r="C75" s="29"/>
      <c r="D75" s="8" t="s">
        <v>77</v>
      </c>
      <c r="E75" s="9">
        <v>1443786</v>
      </c>
      <c r="F75" s="9"/>
      <c r="G75" s="9">
        <f t="shared" si="1"/>
        <v>1443786</v>
      </c>
    </row>
    <row r="76" spans="2:7" ht="14.25">
      <c r="B76" s="29"/>
      <c r="C76" s="30"/>
      <c r="D76" s="10" t="s">
        <v>78</v>
      </c>
      <c r="E76" s="11">
        <f>+E68+E71+E73+E74</f>
        <v>2703786</v>
      </c>
      <c r="F76" s="11">
        <f>+F68+F71+F73+F74</f>
        <v>0</v>
      </c>
      <c r="G76" s="11">
        <f t="shared" si="1"/>
        <v>2703786</v>
      </c>
    </row>
    <row r="77" spans="2:7" ht="14.25">
      <c r="B77" s="29"/>
      <c r="C77" s="28" t="s">
        <v>21</v>
      </c>
      <c r="D77" s="8" t="s">
        <v>79</v>
      </c>
      <c r="E77" s="9">
        <f>+E78+E79+E80+E81</f>
        <v>2</v>
      </c>
      <c r="F77" s="9">
        <f>+F78+F79+F80+F81</f>
        <v>0</v>
      </c>
      <c r="G77" s="9">
        <f t="shared" si="1"/>
        <v>2</v>
      </c>
    </row>
    <row r="78" spans="2:7" ht="14.25">
      <c r="B78" s="29"/>
      <c r="C78" s="29"/>
      <c r="D78" s="8" t="s">
        <v>80</v>
      </c>
      <c r="E78" s="9"/>
      <c r="F78" s="9"/>
      <c r="G78" s="9">
        <f t="shared" si="1"/>
        <v>0</v>
      </c>
    </row>
    <row r="79" spans="2:7" ht="14.25">
      <c r="B79" s="29"/>
      <c r="C79" s="29"/>
      <c r="D79" s="8" t="s">
        <v>81</v>
      </c>
      <c r="E79" s="9"/>
      <c r="F79" s="9"/>
      <c r="G79" s="9">
        <f t="shared" si="1"/>
        <v>0</v>
      </c>
    </row>
    <row r="80" spans="2:7" ht="14.25">
      <c r="B80" s="29"/>
      <c r="C80" s="29"/>
      <c r="D80" s="8" t="s">
        <v>82</v>
      </c>
      <c r="E80" s="9">
        <v>1</v>
      </c>
      <c r="F80" s="9"/>
      <c r="G80" s="9">
        <f t="shared" si="1"/>
        <v>1</v>
      </c>
    </row>
    <row r="81" spans="2:7" ht="14.25">
      <c r="B81" s="29"/>
      <c r="C81" s="29"/>
      <c r="D81" s="8" t="s">
        <v>83</v>
      </c>
      <c r="E81" s="9">
        <v>1</v>
      </c>
      <c r="F81" s="9"/>
      <c r="G81" s="9">
        <f t="shared" si="1"/>
        <v>1</v>
      </c>
    </row>
    <row r="82" spans="2:7" ht="14.25">
      <c r="B82" s="29"/>
      <c r="C82" s="29"/>
      <c r="D82" s="8" t="s">
        <v>84</v>
      </c>
      <c r="E82" s="9"/>
      <c r="F82" s="9"/>
      <c r="G82" s="9">
        <f t="shared" si="1"/>
        <v>0</v>
      </c>
    </row>
    <row r="83" spans="2:7" ht="14.25">
      <c r="B83" s="29"/>
      <c r="C83" s="29"/>
      <c r="D83" s="8" t="s">
        <v>85</v>
      </c>
      <c r="E83" s="9">
        <v>1260000</v>
      </c>
      <c r="F83" s="9"/>
      <c r="G83" s="9">
        <f t="shared" si="1"/>
        <v>1260000</v>
      </c>
    </row>
    <row r="84" spans="2:7" ht="14.25">
      <c r="B84" s="29"/>
      <c r="C84" s="29"/>
      <c r="D84" s="8" t="s">
        <v>86</v>
      </c>
      <c r="E84" s="9">
        <v>1000000</v>
      </c>
      <c r="F84" s="9">
        <v>2000000</v>
      </c>
      <c r="G84" s="9">
        <f t="shared" si="1"/>
        <v>-1000000</v>
      </c>
    </row>
    <row r="85" spans="2:7" ht="14.25">
      <c r="B85" s="29"/>
      <c r="C85" s="29"/>
      <c r="D85" s="8" t="s">
        <v>87</v>
      </c>
      <c r="E85" s="9"/>
      <c r="F85" s="9"/>
      <c r="G85" s="9">
        <f t="shared" si="1"/>
        <v>0</v>
      </c>
    </row>
    <row r="86" spans="2:7" ht="14.25">
      <c r="B86" s="29"/>
      <c r="C86" s="30"/>
      <c r="D86" s="10" t="s">
        <v>88</v>
      </c>
      <c r="E86" s="11">
        <f>+E77+E82+E83+E84+E85</f>
        <v>2260002</v>
      </c>
      <c r="F86" s="11">
        <f>+F77+F82+F83+F84+F85</f>
        <v>2000000</v>
      </c>
      <c r="G86" s="11">
        <f t="shared" si="1"/>
        <v>260002</v>
      </c>
    </row>
    <row r="87" spans="2:7" ht="14.25">
      <c r="B87" s="30"/>
      <c r="C87" s="18" t="s">
        <v>89</v>
      </c>
      <c r="D87" s="19"/>
      <c r="E87" s="20">
        <f xml:space="preserve"> +E76 - E86</f>
        <v>443784</v>
      </c>
      <c r="F87" s="20">
        <f xml:space="preserve"> +F76 - F86</f>
        <v>-2000000</v>
      </c>
      <c r="G87" s="20">
        <f t="shared" si="1"/>
        <v>2443784</v>
      </c>
    </row>
    <row r="88" spans="2:7" ht="14.25">
      <c r="B88" s="12" t="s">
        <v>90</v>
      </c>
      <c r="C88" s="21"/>
      <c r="D88" s="22"/>
      <c r="E88" s="23">
        <f xml:space="preserve"> +E67 +E87</f>
        <v>12597246</v>
      </c>
      <c r="F88" s="23">
        <f xml:space="preserve"> +F67 +F87</f>
        <v>19446265</v>
      </c>
      <c r="G88" s="23">
        <f t="shared" si="1"/>
        <v>-6849019</v>
      </c>
    </row>
    <row r="89" spans="2:7" ht="14.25">
      <c r="B89" s="25" t="s">
        <v>91</v>
      </c>
      <c r="C89" s="21" t="s">
        <v>92</v>
      </c>
      <c r="D89" s="22"/>
      <c r="E89" s="23">
        <v>94362303</v>
      </c>
      <c r="F89" s="23">
        <v>89916038</v>
      </c>
      <c r="G89" s="23">
        <f t="shared" si="1"/>
        <v>4446265</v>
      </c>
    </row>
    <row r="90" spans="2:7" ht="14.25">
      <c r="B90" s="26"/>
      <c r="C90" s="21" t="s">
        <v>93</v>
      </c>
      <c r="D90" s="22"/>
      <c r="E90" s="23">
        <f xml:space="preserve"> +E88 +E89</f>
        <v>106959549</v>
      </c>
      <c r="F90" s="23">
        <f xml:space="preserve"> +F88 +F89</f>
        <v>109362303</v>
      </c>
      <c r="G90" s="23">
        <f t="shared" si="1"/>
        <v>-2402754</v>
      </c>
    </row>
    <row r="91" spans="2:7" ht="14.25">
      <c r="B91" s="26"/>
      <c r="C91" s="21" t="s">
        <v>94</v>
      </c>
      <c r="D91" s="22"/>
      <c r="E91" s="23"/>
      <c r="F91" s="23"/>
      <c r="G91" s="23">
        <f t="shared" si="1"/>
        <v>0</v>
      </c>
    </row>
    <row r="92" spans="2:7" ht="14.25">
      <c r="B92" s="26"/>
      <c r="C92" s="21" t="s">
        <v>95</v>
      </c>
      <c r="D92" s="22"/>
      <c r="E92" s="23">
        <f>+E93+E94</f>
        <v>0</v>
      </c>
      <c r="F92" s="23">
        <f>+F93+F94</f>
        <v>0</v>
      </c>
      <c r="G92" s="23">
        <f t="shared" si="1"/>
        <v>0</v>
      </c>
    </row>
    <row r="93" spans="2:7" ht="14.25">
      <c r="B93" s="26"/>
      <c r="C93" s="24" t="s">
        <v>96</v>
      </c>
      <c r="D93" s="19"/>
      <c r="E93" s="20"/>
      <c r="F93" s="20"/>
      <c r="G93" s="20">
        <f t="shared" si="1"/>
        <v>0</v>
      </c>
    </row>
    <row r="94" spans="2:7" ht="14.25">
      <c r="B94" s="26"/>
      <c r="C94" s="24" t="s">
        <v>97</v>
      </c>
      <c r="D94" s="19"/>
      <c r="E94" s="20"/>
      <c r="F94" s="20"/>
      <c r="G94" s="20">
        <f t="shared" si="1"/>
        <v>0</v>
      </c>
    </row>
    <row r="95" spans="2:7" ht="14.25">
      <c r="B95" s="26"/>
      <c r="C95" s="21" t="s">
        <v>98</v>
      </c>
      <c r="D95" s="22"/>
      <c r="E95" s="23">
        <f>+E96</f>
        <v>16000000</v>
      </c>
      <c r="F95" s="23">
        <f>+F96</f>
        <v>15000000</v>
      </c>
      <c r="G95" s="23">
        <f t="shared" si="1"/>
        <v>1000000</v>
      </c>
    </row>
    <row r="96" spans="2:7" ht="14.25">
      <c r="B96" s="26"/>
      <c r="C96" s="24" t="s">
        <v>99</v>
      </c>
      <c r="D96" s="19"/>
      <c r="E96" s="20">
        <v>16000000</v>
      </c>
      <c r="F96" s="20">
        <v>15000000</v>
      </c>
      <c r="G96" s="20">
        <f t="shared" si="1"/>
        <v>1000000</v>
      </c>
    </row>
    <row r="97" spans="2:7" ht="14.25">
      <c r="B97" s="27"/>
      <c r="C97" s="21" t="s">
        <v>100</v>
      </c>
      <c r="D97" s="22"/>
      <c r="E97" s="23">
        <f xml:space="preserve"> +E90 +E91 +E92 - E95</f>
        <v>90959549</v>
      </c>
      <c r="F97" s="23">
        <f xml:space="preserve"> +F90 +F91 +F92 - F95</f>
        <v>94362303</v>
      </c>
      <c r="G97" s="23">
        <f t="shared" si="1"/>
        <v>-3402754</v>
      </c>
    </row>
  </sheetData>
  <sheetProtection algorithmName="SHA-512" hashValue="RumuquVcqFZYXcBEEKsI8mbq0t38PJP4qxqXEBvWYlP/EJa3UdM7Kdl6EXnrU3dXuQ1z/FTafJTjew6+cD6Emw==" saltValue="OjALXGAkeKtyyftxLuxhDQ==" spinCount="100000" sheet="1" objects="1" scenarios="1"/>
  <mergeCells count="13">
    <mergeCell ref="B2:G2"/>
    <mergeCell ref="B3:G3"/>
    <mergeCell ref="B5:D5"/>
    <mergeCell ref="B6:B57"/>
    <mergeCell ref="C6:C17"/>
    <mergeCell ref="C18:C56"/>
    <mergeCell ref="B89:B97"/>
    <mergeCell ref="B58:B66"/>
    <mergeCell ref="C58:C62"/>
    <mergeCell ref="C63:C65"/>
    <mergeCell ref="B68:B87"/>
    <mergeCell ref="C68:C76"/>
    <mergeCell ref="C77:C86"/>
  </mergeCells>
  <phoneticPr fontId="2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97"/>
  <sheetViews>
    <sheetView showGridLines="0" zoomScaleNormal="100" workbookViewId="0"/>
  </sheetViews>
  <sheetFormatPr defaultRowHeight="13.5"/>
  <cols>
    <col min="1" max="3" width="2.875" customWidth="1"/>
    <col min="4" max="4" width="59.75" customWidth="1"/>
    <col min="5" max="7" width="20.75" customWidth="1"/>
  </cols>
  <sheetData>
    <row r="1" spans="2:7" ht="21">
      <c r="B1" s="1"/>
      <c r="C1" s="1"/>
      <c r="D1" s="1"/>
      <c r="E1" s="2"/>
      <c r="F1" s="2"/>
      <c r="G1" s="3" t="s">
        <v>0</v>
      </c>
    </row>
    <row r="2" spans="2:7" ht="21">
      <c r="B2" s="31" t="s">
        <v>105</v>
      </c>
      <c r="C2" s="31"/>
      <c r="D2" s="31"/>
      <c r="E2" s="31"/>
      <c r="F2" s="31"/>
      <c r="G2" s="31"/>
    </row>
    <row r="3" spans="2:7" ht="21">
      <c r="B3" s="32" t="s">
        <v>2</v>
      </c>
      <c r="C3" s="32"/>
      <c r="D3" s="32"/>
      <c r="E3" s="32"/>
      <c r="F3" s="32"/>
      <c r="G3" s="32"/>
    </row>
    <row r="4" spans="2:7" ht="15.75">
      <c r="B4" s="4"/>
      <c r="C4" s="4"/>
      <c r="D4" s="4"/>
      <c r="E4" s="4"/>
      <c r="F4" s="2"/>
      <c r="G4" s="4" t="s">
        <v>102</v>
      </c>
    </row>
    <row r="5" spans="2:7" ht="14.25">
      <c r="B5" s="33" t="s">
        <v>4</v>
      </c>
      <c r="C5" s="33"/>
      <c r="D5" s="33"/>
      <c r="E5" s="5" t="s">
        <v>5</v>
      </c>
      <c r="F5" s="5" t="s">
        <v>6</v>
      </c>
      <c r="G5" s="5" t="s">
        <v>103</v>
      </c>
    </row>
    <row r="6" spans="2:7" ht="14.25">
      <c r="B6" s="28" t="s">
        <v>8</v>
      </c>
      <c r="C6" s="28" t="s">
        <v>9</v>
      </c>
      <c r="D6" s="6" t="s">
        <v>10</v>
      </c>
      <c r="E6" s="7">
        <f>+E7</f>
        <v>0</v>
      </c>
      <c r="F6" s="7">
        <f>+F7</f>
        <v>0</v>
      </c>
      <c r="G6" s="7">
        <f>E6-F6</f>
        <v>0</v>
      </c>
    </row>
    <row r="7" spans="2:7" ht="14.25">
      <c r="B7" s="29"/>
      <c r="C7" s="29"/>
      <c r="D7" s="8" t="s">
        <v>11</v>
      </c>
      <c r="E7" s="9">
        <f>+E8</f>
        <v>0</v>
      </c>
      <c r="F7" s="9">
        <f>+F8</f>
        <v>0</v>
      </c>
      <c r="G7" s="9">
        <f t="shared" ref="G7:G70" si="0">E7-F7</f>
        <v>0</v>
      </c>
    </row>
    <row r="8" spans="2:7" ht="14.25">
      <c r="B8" s="29"/>
      <c r="C8" s="29"/>
      <c r="D8" s="8" t="s">
        <v>12</v>
      </c>
      <c r="E8" s="9"/>
      <c r="F8" s="9"/>
      <c r="G8" s="9">
        <f t="shared" si="0"/>
        <v>0</v>
      </c>
    </row>
    <row r="9" spans="2:7" ht="14.25">
      <c r="B9" s="29"/>
      <c r="C9" s="29"/>
      <c r="D9" s="8" t="s">
        <v>13</v>
      </c>
      <c r="E9" s="9">
        <f>+E10+E11</f>
        <v>0</v>
      </c>
      <c r="F9" s="9">
        <f>+F10+F11</f>
        <v>0</v>
      </c>
      <c r="G9" s="9">
        <f t="shared" si="0"/>
        <v>0</v>
      </c>
    </row>
    <row r="10" spans="2:7" ht="14.25">
      <c r="B10" s="29"/>
      <c r="C10" s="29"/>
      <c r="D10" s="8" t="s">
        <v>14</v>
      </c>
      <c r="E10" s="9"/>
      <c r="F10" s="9"/>
      <c r="G10" s="9">
        <f t="shared" si="0"/>
        <v>0</v>
      </c>
    </row>
    <row r="11" spans="2:7" ht="14.25">
      <c r="B11" s="29"/>
      <c r="C11" s="29"/>
      <c r="D11" s="8" t="s">
        <v>11</v>
      </c>
      <c r="E11" s="9">
        <f>+E12+E13+E14</f>
        <v>0</v>
      </c>
      <c r="F11" s="9">
        <f>+F12+F13+F14</f>
        <v>0</v>
      </c>
      <c r="G11" s="9">
        <f t="shared" si="0"/>
        <v>0</v>
      </c>
    </row>
    <row r="12" spans="2:7" ht="14.25">
      <c r="B12" s="29"/>
      <c r="C12" s="29"/>
      <c r="D12" s="8" t="s">
        <v>15</v>
      </c>
      <c r="E12" s="9"/>
      <c r="F12" s="9"/>
      <c r="G12" s="9">
        <f t="shared" si="0"/>
        <v>0</v>
      </c>
    </row>
    <row r="13" spans="2:7" ht="14.25">
      <c r="B13" s="29"/>
      <c r="C13" s="29"/>
      <c r="D13" s="8" t="s">
        <v>16</v>
      </c>
      <c r="E13" s="9"/>
      <c r="F13" s="9"/>
      <c r="G13" s="9">
        <f t="shared" si="0"/>
        <v>0</v>
      </c>
    </row>
    <row r="14" spans="2:7" ht="14.25">
      <c r="B14" s="29"/>
      <c r="C14" s="29"/>
      <c r="D14" s="8" t="s">
        <v>17</v>
      </c>
      <c r="E14" s="9"/>
      <c r="F14" s="9"/>
      <c r="G14" s="9">
        <f t="shared" si="0"/>
        <v>0</v>
      </c>
    </row>
    <row r="15" spans="2:7" ht="14.25">
      <c r="B15" s="29"/>
      <c r="C15" s="29"/>
      <c r="D15" s="8" t="s">
        <v>18</v>
      </c>
      <c r="E15" s="9">
        <v>3126076</v>
      </c>
      <c r="F15" s="9">
        <v>362000</v>
      </c>
      <c r="G15" s="9">
        <f t="shared" si="0"/>
        <v>2764076</v>
      </c>
    </row>
    <row r="16" spans="2:7" ht="14.25">
      <c r="B16" s="29"/>
      <c r="C16" s="29"/>
      <c r="D16" s="8" t="s">
        <v>19</v>
      </c>
      <c r="E16" s="9"/>
      <c r="F16" s="9"/>
      <c r="G16" s="9">
        <f t="shared" si="0"/>
        <v>0</v>
      </c>
    </row>
    <row r="17" spans="2:7" ht="14.25">
      <c r="B17" s="29"/>
      <c r="C17" s="30"/>
      <c r="D17" s="10" t="s">
        <v>20</v>
      </c>
      <c r="E17" s="11">
        <f>+E6+E9+E15+E16</f>
        <v>3126076</v>
      </c>
      <c r="F17" s="11">
        <f>+F6+F9+F15+F16</f>
        <v>362000</v>
      </c>
      <c r="G17" s="11">
        <f t="shared" si="0"/>
        <v>2764076</v>
      </c>
    </row>
    <row r="18" spans="2:7" ht="14.25">
      <c r="B18" s="29"/>
      <c r="C18" s="28" t="s">
        <v>21</v>
      </c>
      <c r="D18" s="8" t="s">
        <v>22</v>
      </c>
      <c r="E18" s="9">
        <f>+E19+E20+E21+E22+E23+E24+E25</f>
        <v>2771298</v>
      </c>
      <c r="F18" s="9">
        <f>+F19+F20+F21+F22+F23+F24+F25</f>
        <v>1578540</v>
      </c>
      <c r="G18" s="9">
        <f t="shared" si="0"/>
        <v>1192758</v>
      </c>
    </row>
    <row r="19" spans="2:7" ht="14.25">
      <c r="B19" s="29"/>
      <c r="C19" s="29"/>
      <c r="D19" s="8" t="s">
        <v>23</v>
      </c>
      <c r="E19" s="9">
        <v>2645550</v>
      </c>
      <c r="F19" s="9">
        <v>1578540</v>
      </c>
      <c r="G19" s="9">
        <f t="shared" si="0"/>
        <v>1067010</v>
      </c>
    </row>
    <row r="20" spans="2:7" ht="14.25">
      <c r="B20" s="29"/>
      <c r="C20" s="29"/>
      <c r="D20" s="8" t="s">
        <v>24</v>
      </c>
      <c r="E20" s="9"/>
      <c r="F20" s="9"/>
      <c r="G20" s="9">
        <f t="shared" si="0"/>
        <v>0</v>
      </c>
    </row>
    <row r="21" spans="2:7" ht="14.25">
      <c r="B21" s="29"/>
      <c r="C21" s="29"/>
      <c r="D21" s="8" t="s">
        <v>25</v>
      </c>
      <c r="E21" s="9"/>
      <c r="F21" s="9"/>
      <c r="G21" s="9">
        <f t="shared" si="0"/>
        <v>0</v>
      </c>
    </row>
    <row r="22" spans="2:7" ht="14.25">
      <c r="B22" s="29"/>
      <c r="C22" s="29"/>
      <c r="D22" s="8" t="s">
        <v>26</v>
      </c>
      <c r="E22" s="9"/>
      <c r="F22" s="9"/>
      <c r="G22" s="9">
        <f t="shared" si="0"/>
        <v>0</v>
      </c>
    </row>
    <row r="23" spans="2:7" ht="14.25">
      <c r="B23" s="29"/>
      <c r="C23" s="29"/>
      <c r="D23" s="8" t="s">
        <v>27</v>
      </c>
      <c r="E23" s="9"/>
      <c r="F23" s="9"/>
      <c r="G23" s="9">
        <f t="shared" si="0"/>
        <v>0</v>
      </c>
    </row>
    <row r="24" spans="2:7" ht="14.25">
      <c r="B24" s="29"/>
      <c r="C24" s="29"/>
      <c r="D24" s="8" t="s">
        <v>28</v>
      </c>
      <c r="E24" s="9"/>
      <c r="F24" s="9"/>
      <c r="G24" s="9">
        <f t="shared" si="0"/>
        <v>0</v>
      </c>
    </row>
    <row r="25" spans="2:7" ht="14.25">
      <c r="B25" s="29"/>
      <c r="C25" s="29"/>
      <c r="D25" s="8" t="s">
        <v>29</v>
      </c>
      <c r="E25" s="9">
        <v>125748</v>
      </c>
      <c r="F25" s="9"/>
      <c r="G25" s="9">
        <f t="shared" si="0"/>
        <v>125748</v>
      </c>
    </row>
    <row r="26" spans="2:7" ht="14.25">
      <c r="B26" s="29"/>
      <c r="C26" s="29"/>
      <c r="D26" s="8" t="s">
        <v>30</v>
      </c>
      <c r="E26" s="9">
        <f>+E27+E28+E29+E30+E31+E32+E33+E34</f>
        <v>0</v>
      </c>
      <c r="F26" s="9">
        <f>+F27+F28+F29+F30+F31+F32+F33+F34</f>
        <v>0</v>
      </c>
      <c r="G26" s="9">
        <f t="shared" si="0"/>
        <v>0</v>
      </c>
    </row>
    <row r="27" spans="2:7" ht="14.25">
      <c r="B27" s="29"/>
      <c r="C27" s="29"/>
      <c r="D27" s="8" t="s">
        <v>31</v>
      </c>
      <c r="E27" s="9"/>
      <c r="F27" s="9"/>
      <c r="G27" s="9">
        <f t="shared" si="0"/>
        <v>0</v>
      </c>
    </row>
    <row r="28" spans="2:7" ht="14.25">
      <c r="B28" s="29"/>
      <c r="C28" s="29"/>
      <c r="D28" s="8" t="s">
        <v>32</v>
      </c>
      <c r="E28" s="9"/>
      <c r="F28" s="9"/>
      <c r="G28" s="9">
        <f t="shared" si="0"/>
        <v>0</v>
      </c>
    </row>
    <row r="29" spans="2:7" ht="14.25">
      <c r="B29" s="29"/>
      <c r="C29" s="29"/>
      <c r="D29" s="8" t="s">
        <v>33</v>
      </c>
      <c r="E29" s="9"/>
      <c r="F29" s="9"/>
      <c r="G29" s="9">
        <f t="shared" si="0"/>
        <v>0</v>
      </c>
    </row>
    <row r="30" spans="2:7" ht="14.25">
      <c r="B30" s="29"/>
      <c r="C30" s="29"/>
      <c r="D30" s="8" t="s">
        <v>34</v>
      </c>
      <c r="E30" s="9"/>
      <c r="F30" s="9"/>
      <c r="G30" s="9">
        <f t="shared" si="0"/>
        <v>0</v>
      </c>
    </row>
    <row r="31" spans="2:7" ht="14.25">
      <c r="B31" s="29"/>
      <c r="C31" s="29"/>
      <c r="D31" s="8" t="s">
        <v>35</v>
      </c>
      <c r="E31" s="9"/>
      <c r="F31" s="9"/>
      <c r="G31" s="9">
        <f t="shared" si="0"/>
        <v>0</v>
      </c>
    </row>
    <row r="32" spans="2:7" ht="14.25">
      <c r="B32" s="29"/>
      <c r="C32" s="29"/>
      <c r="D32" s="8" t="s">
        <v>36</v>
      </c>
      <c r="E32" s="9"/>
      <c r="F32" s="9"/>
      <c r="G32" s="9">
        <f t="shared" si="0"/>
        <v>0</v>
      </c>
    </row>
    <row r="33" spans="2:7" ht="14.25">
      <c r="B33" s="29"/>
      <c r="C33" s="29"/>
      <c r="D33" s="8" t="s">
        <v>37</v>
      </c>
      <c r="E33" s="9"/>
      <c r="F33" s="9"/>
      <c r="G33" s="9">
        <f t="shared" si="0"/>
        <v>0</v>
      </c>
    </row>
    <row r="34" spans="2:7" ht="14.25">
      <c r="B34" s="29"/>
      <c r="C34" s="29"/>
      <c r="D34" s="8" t="s">
        <v>38</v>
      </c>
      <c r="E34" s="9"/>
      <c r="F34" s="9"/>
      <c r="G34" s="9">
        <f t="shared" si="0"/>
        <v>0</v>
      </c>
    </row>
    <row r="35" spans="2:7" ht="14.25">
      <c r="B35" s="29"/>
      <c r="C35" s="29"/>
      <c r="D35" s="8" t="s">
        <v>39</v>
      </c>
      <c r="E35" s="9">
        <f>+E36+E37+E38+E39+E40+E41+E42+E43+E44+E45+E46+E47+E48+E49+E50+E51+E52</f>
        <v>3056302</v>
      </c>
      <c r="F35" s="9">
        <f>+F36+F37+F38+F39+F40+F41+F42+F43+F44+F45+F46+F47+F48+F49+F50+F51+F52</f>
        <v>3570693</v>
      </c>
      <c r="G35" s="9">
        <f t="shared" si="0"/>
        <v>-514391</v>
      </c>
    </row>
    <row r="36" spans="2:7" ht="14.25">
      <c r="B36" s="29"/>
      <c r="C36" s="29"/>
      <c r="D36" s="8" t="s">
        <v>40</v>
      </c>
      <c r="E36" s="9">
        <v>38562</v>
      </c>
      <c r="F36" s="9">
        <v>47250</v>
      </c>
      <c r="G36" s="9">
        <f t="shared" si="0"/>
        <v>-8688</v>
      </c>
    </row>
    <row r="37" spans="2:7" ht="14.25">
      <c r="B37" s="29"/>
      <c r="C37" s="29"/>
      <c r="D37" s="8" t="s">
        <v>41</v>
      </c>
      <c r="E37" s="9">
        <v>474580</v>
      </c>
      <c r="F37" s="9">
        <v>365830</v>
      </c>
      <c r="G37" s="9">
        <f t="shared" si="0"/>
        <v>108750</v>
      </c>
    </row>
    <row r="38" spans="2:7" ht="14.25">
      <c r="B38" s="29"/>
      <c r="C38" s="29"/>
      <c r="D38" s="8" t="s">
        <v>42</v>
      </c>
      <c r="E38" s="9">
        <v>696281</v>
      </c>
      <c r="F38" s="9">
        <v>292545</v>
      </c>
      <c r="G38" s="9">
        <f t="shared" si="0"/>
        <v>403736</v>
      </c>
    </row>
    <row r="39" spans="2:7" ht="14.25">
      <c r="B39" s="29"/>
      <c r="C39" s="29"/>
      <c r="D39" s="8" t="s">
        <v>43</v>
      </c>
      <c r="E39" s="9">
        <v>100534</v>
      </c>
      <c r="F39" s="9">
        <v>21472</v>
      </c>
      <c r="G39" s="9">
        <f t="shared" si="0"/>
        <v>79062</v>
      </c>
    </row>
    <row r="40" spans="2:7" ht="14.25">
      <c r="B40" s="29"/>
      <c r="C40" s="29"/>
      <c r="D40" s="8" t="s">
        <v>44</v>
      </c>
      <c r="E40" s="9">
        <v>557464</v>
      </c>
      <c r="F40" s="9">
        <v>671725</v>
      </c>
      <c r="G40" s="9">
        <f t="shared" si="0"/>
        <v>-114261</v>
      </c>
    </row>
    <row r="41" spans="2:7" ht="14.25">
      <c r="B41" s="29"/>
      <c r="C41" s="29"/>
      <c r="D41" s="8" t="s">
        <v>34</v>
      </c>
      <c r="E41" s="9"/>
      <c r="F41" s="9"/>
      <c r="G41" s="9">
        <f t="shared" si="0"/>
        <v>0</v>
      </c>
    </row>
    <row r="42" spans="2:7" ht="14.25">
      <c r="B42" s="29"/>
      <c r="C42" s="29"/>
      <c r="D42" s="8" t="s">
        <v>45</v>
      </c>
      <c r="E42" s="9"/>
      <c r="F42" s="9"/>
      <c r="G42" s="9">
        <f t="shared" si="0"/>
        <v>0</v>
      </c>
    </row>
    <row r="43" spans="2:7" ht="14.25">
      <c r="B43" s="29"/>
      <c r="C43" s="29"/>
      <c r="D43" s="8" t="s">
        <v>46</v>
      </c>
      <c r="E43" s="9">
        <v>152130</v>
      </c>
      <c r="F43" s="9">
        <v>124335</v>
      </c>
      <c r="G43" s="9">
        <f t="shared" si="0"/>
        <v>27795</v>
      </c>
    </row>
    <row r="44" spans="2:7" ht="14.25">
      <c r="B44" s="29"/>
      <c r="C44" s="29"/>
      <c r="D44" s="8" t="s">
        <v>47</v>
      </c>
      <c r="E44" s="9">
        <v>374125</v>
      </c>
      <c r="F44" s="9">
        <v>271403</v>
      </c>
      <c r="G44" s="9">
        <f t="shared" si="0"/>
        <v>102722</v>
      </c>
    </row>
    <row r="45" spans="2:7" ht="14.25">
      <c r="B45" s="29"/>
      <c r="C45" s="29"/>
      <c r="D45" s="8" t="s">
        <v>48</v>
      </c>
      <c r="E45" s="9">
        <v>117108</v>
      </c>
      <c r="F45" s="9">
        <v>415834</v>
      </c>
      <c r="G45" s="9">
        <f t="shared" si="0"/>
        <v>-298726</v>
      </c>
    </row>
    <row r="46" spans="2:7" ht="14.25">
      <c r="B46" s="29"/>
      <c r="C46" s="29"/>
      <c r="D46" s="8" t="s">
        <v>36</v>
      </c>
      <c r="E46" s="9">
        <v>90560</v>
      </c>
      <c r="F46" s="9"/>
      <c r="G46" s="9">
        <f t="shared" si="0"/>
        <v>90560</v>
      </c>
    </row>
    <row r="47" spans="2:7" ht="14.25">
      <c r="B47" s="29"/>
      <c r="C47" s="29"/>
      <c r="D47" s="8" t="s">
        <v>37</v>
      </c>
      <c r="E47" s="9"/>
      <c r="F47" s="9"/>
      <c r="G47" s="9">
        <f t="shared" si="0"/>
        <v>0</v>
      </c>
    </row>
    <row r="48" spans="2:7" ht="14.25">
      <c r="B48" s="29"/>
      <c r="C48" s="29"/>
      <c r="D48" s="8" t="s">
        <v>49</v>
      </c>
      <c r="E48" s="9"/>
      <c r="F48" s="9"/>
      <c r="G48" s="9">
        <f t="shared" si="0"/>
        <v>0</v>
      </c>
    </row>
    <row r="49" spans="2:7" ht="14.25">
      <c r="B49" s="29"/>
      <c r="C49" s="29"/>
      <c r="D49" s="8" t="s">
        <v>50</v>
      </c>
      <c r="E49" s="9">
        <v>41300</v>
      </c>
      <c r="F49" s="9">
        <v>8750</v>
      </c>
      <c r="G49" s="9">
        <f t="shared" si="0"/>
        <v>32550</v>
      </c>
    </row>
    <row r="50" spans="2:7" ht="14.25">
      <c r="B50" s="29"/>
      <c r="C50" s="29"/>
      <c r="D50" s="8" t="s">
        <v>51</v>
      </c>
      <c r="E50" s="9"/>
      <c r="F50" s="9"/>
      <c r="G50" s="9">
        <f t="shared" si="0"/>
        <v>0</v>
      </c>
    </row>
    <row r="51" spans="2:7" ht="14.25">
      <c r="B51" s="29"/>
      <c r="C51" s="29"/>
      <c r="D51" s="8" t="s">
        <v>52</v>
      </c>
      <c r="E51" s="9"/>
      <c r="F51" s="9">
        <v>867164</v>
      </c>
      <c r="G51" s="9">
        <f t="shared" si="0"/>
        <v>-867164</v>
      </c>
    </row>
    <row r="52" spans="2:7" ht="14.25">
      <c r="B52" s="29"/>
      <c r="C52" s="29"/>
      <c r="D52" s="8" t="s">
        <v>38</v>
      </c>
      <c r="E52" s="9">
        <v>413658</v>
      </c>
      <c r="F52" s="9">
        <v>484385</v>
      </c>
      <c r="G52" s="9">
        <f t="shared" si="0"/>
        <v>-70727</v>
      </c>
    </row>
    <row r="53" spans="2:7" ht="14.25">
      <c r="B53" s="29"/>
      <c r="C53" s="29"/>
      <c r="D53" s="8" t="s">
        <v>53</v>
      </c>
      <c r="E53" s="9">
        <v>5490</v>
      </c>
      <c r="F53" s="9"/>
      <c r="G53" s="9">
        <f t="shared" si="0"/>
        <v>5490</v>
      </c>
    </row>
    <row r="54" spans="2:7" ht="14.25">
      <c r="B54" s="29"/>
      <c r="C54" s="29"/>
      <c r="D54" s="8" t="s">
        <v>54</v>
      </c>
      <c r="E54" s="9"/>
      <c r="F54" s="9"/>
      <c r="G54" s="9">
        <f t="shared" si="0"/>
        <v>0</v>
      </c>
    </row>
    <row r="55" spans="2:7" ht="14.25">
      <c r="B55" s="29"/>
      <c r="C55" s="29"/>
      <c r="D55" s="8" t="s">
        <v>55</v>
      </c>
      <c r="E55" s="9"/>
      <c r="F55" s="9"/>
      <c r="G55" s="9">
        <f t="shared" si="0"/>
        <v>0</v>
      </c>
    </row>
    <row r="56" spans="2:7" ht="14.25">
      <c r="B56" s="29"/>
      <c r="C56" s="30"/>
      <c r="D56" s="10" t="s">
        <v>56</v>
      </c>
      <c r="E56" s="11">
        <f>+E18+E26+E35+E53+E54+E55</f>
        <v>5833090</v>
      </c>
      <c r="F56" s="11">
        <f>+F18+F26+F35+F53+F54+F55</f>
        <v>5149233</v>
      </c>
      <c r="G56" s="11">
        <f t="shared" si="0"/>
        <v>683857</v>
      </c>
    </row>
    <row r="57" spans="2:7" ht="14.25">
      <c r="B57" s="30"/>
      <c r="C57" s="12" t="s">
        <v>57</v>
      </c>
      <c r="D57" s="13"/>
      <c r="E57" s="14">
        <f xml:space="preserve"> +E17 - E56</f>
        <v>-2707014</v>
      </c>
      <c r="F57" s="14">
        <f xml:space="preserve"> +F17 - F56</f>
        <v>-4787233</v>
      </c>
      <c r="G57" s="14">
        <f t="shared" si="0"/>
        <v>2080219</v>
      </c>
    </row>
    <row r="58" spans="2:7" ht="14.25">
      <c r="B58" s="28" t="s">
        <v>58</v>
      </c>
      <c r="C58" s="28" t="s">
        <v>9</v>
      </c>
      <c r="D58" s="8" t="s">
        <v>59</v>
      </c>
      <c r="E58" s="9"/>
      <c r="F58" s="9"/>
      <c r="G58" s="9">
        <f t="shared" si="0"/>
        <v>0</v>
      </c>
    </row>
    <row r="59" spans="2:7" ht="14.25">
      <c r="B59" s="29"/>
      <c r="C59" s="29"/>
      <c r="D59" s="8" t="s">
        <v>60</v>
      </c>
      <c r="E59" s="9">
        <v>8794</v>
      </c>
      <c r="F59" s="9">
        <v>8399</v>
      </c>
      <c r="G59" s="9">
        <f t="shared" si="0"/>
        <v>395</v>
      </c>
    </row>
    <row r="60" spans="2:7" ht="14.25">
      <c r="B60" s="29"/>
      <c r="C60" s="29"/>
      <c r="D60" s="8" t="s">
        <v>61</v>
      </c>
      <c r="E60" s="9">
        <f>+E61</f>
        <v>1159000</v>
      </c>
      <c r="F60" s="9">
        <f>+F61</f>
        <v>623398</v>
      </c>
      <c r="G60" s="9">
        <f t="shared" si="0"/>
        <v>535602</v>
      </c>
    </row>
    <row r="61" spans="2:7" ht="14.25">
      <c r="B61" s="29"/>
      <c r="C61" s="29"/>
      <c r="D61" s="8" t="s">
        <v>62</v>
      </c>
      <c r="E61" s="9">
        <v>1159000</v>
      </c>
      <c r="F61" s="9">
        <v>623398</v>
      </c>
      <c r="G61" s="9">
        <f t="shared" si="0"/>
        <v>535602</v>
      </c>
    </row>
    <row r="62" spans="2:7" ht="14.25">
      <c r="B62" s="29"/>
      <c r="C62" s="30"/>
      <c r="D62" s="10" t="s">
        <v>63</v>
      </c>
      <c r="E62" s="11">
        <f>+E58+E59+E60</f>
        <v>1167794</v>
      </c>
      <c r="F62" s="11">
        <f>+F58+F59+F60</f>
        <v>631797</v>
      </c>
      <c r="G62" s="11">
        <f t="shared" si="0"/>
        <v>535997</v>
      </c>
    </row>
    <row r="63" spans="2:7" ht="14.25">
      <c r="B63" s="29"/>
      <c r="C63" s="28" t="s">
        <v>21</v>
      </c>
      <c r="D63" s="8" t="s">
        <v>64</v>
      </c>
      <c r="E63" s="9"/>
      <c r="F63" s="9"/>
      <c r="G63" s="9">
        <f t="shared" si="0"/>
        <v>0</v>
      </c>
    </row>
    <row r="64" spans="2:7" ht="14.25">
      <c r="B64" s="29"/>
      <c r="C64" s="29"/>
      <c r="D64" s="8" t="s">
        <v>65</v>
      </c>
      <c r="E64" s="9"/>
      <c r="F64" s="9"/>
      <c r="G64" s="9">
        <f t="shared" si="0"/>
        <v>0</v>
      </c>
    </row>
    <row r="65" spans="2:7" ht="14.25">
      <c r="B65" s="29"/>
      <c r="C65" s="30"/>
      <c r="D65" s="10" t="s">
        <v>66</v>
      </c>
      <c r="E65" s="11">
        <f>+E63+E64</f>
        <v>0</v>
      </c>
      <c r="F65" s="11">
        <f>+F63+F64</f>
        <v>0</v>
      </c>
      <c r="G65" s="11">
        <f t="shared" si="0"/>
        <v>0</v>
      </c>
    </row>
    <row r="66" spans="2:7" ht="14.25">
      <c r="B66" s="30"/>
      <c r="C66" s="12" t="s">
        <v>67</v>
      </c>
      <c r="D66" s="15"/>
      <c r="E66" s="16">
        <f xml:space="preserve"> +E62 - E65</f>
        <v>1167794</v>
      </c>
      <c r="F66" s="16">
        <f xml:space="preserve"> +F62 - F65</f>
        <v>631797</v>
      </c>
      <c r="G66" s="16">
        <f t="shared" si="0"/>
        <v>535997</v>
      </c>
    </row>
    <row r="67" spans="2:7" ht="14.25">
      <c r="B67" s="12" t="s">
        <v>68</v>
      </c>
      <c r="C67" s="17"/>
      <c r="D67" s="13"/>
      <c r="E67" s="14">
        <f xml:space="preserve"> +E57 +E66</f>
        <v>-1539220</v>
      </c>
      <c r="F67" s="14">
        <f xml:space="preserve"> +F57 +F66</f>
        <v>-4155436</v>
      </c>
      <c r="G67" s="14">
        <f t="shared" si="0"/>
        <v>2616216</v>
      </c>
    </row>
    <row r="68" spans="2:7" ht="14.25">
      <c r="B68" s="28" t="s">
        <v>69</v>
      </c>
      <c r="C68" s="28" t="s">
        <v>9</v>
      </c>
      <c r="D68" s="8" t="s">
        <v>70</v>
      </c>
      <c r="E68" s="9">
        <f>+E69+E70</f>
        <v>0</v>
      </c>
      <c r="F68" s="9">
        <f>+F69+F70</f>
        <v>0</v>
      </c>
      <c r="G68" s="9">
        <f t="shared" si="0"/>
        <v>0</v>
      </c>
    </row>
    <row r="69" spans="2:7" ht="14.25">
      <c r="B69" s="29"/>
      <c r="C69" s="29"/>
      <c r="D69" s="8" t="s">
        <v>71</v>
      </c>
      <c r="E69" s="9"/>
      <c r="F69" s="9"/>
      <c r="G69" s="9">
        <f t="shared" si="0"/>
        <v>0</v>
      </c>
    </row>
    <row r="70" spans="2:7" ht="14.25">
      <c r="B70" s="29"/>
      <c r="C70" s="29"/>
      <c r="D70" s="8" t="s">
        <v>72</v>
      </c>
      <c r="E70" s="9"/>
      <c r="F70" s="9"/>
      <c r="G70" s="9">
        <f t="shared" si="0"/>
        <v>0</v>
      </c>
    </row>
    <row r="71" spans="2:7" ht="14.25">
      <c r="B71" s="29"/>
      <c r="C71" s="29"/>
      <c r="D71" s="8" t="s">
        <v>73</v>
      </c>
      <c r="E71" s="9">
        <f>+E72</f>
        <v>0</v>
      </c>
      <c r="F71" s="9">
        <f>+F72</f>
        <v>0</v>
      </c>
      <c r="G71" s="9">
        <f t="shared" ref="G71:G97" si="1">E71-F71</f>
        <v>0</v>
      </c>
    </row>
    <row r="72" spans="2:7" ht="14.25">
      <c r="B72" s="29"/>
      <c r="C72" s="29"/>
      <c r="D72" s="8" t="s">
        <v>74</v>
      </c>
      <c r="E72" s="9"/>
      <c r="F72" s="9"/>
      <c r="G72" s="9">
        <f t="shared" si="1"/>
        <v>0</v>
      </c>
    </row>
    <row r="73" spans="2:7" ht="14.25">
      <c r="B73" s="29"/>
      <c r="C73" s="29"/>
      <c r="D73" s="8" t="s">
        <v>75</v>
      </c>
      <c r="E73" s="9">
        <v>3000000</v>
      </c>
      <c r="F73" s="9">
        <v>4000000</v>
      </c>
      <c r="G73" s="9">
        <f t="shared" si="1"/>
        <v>-1000000</v>
      </c>
    </row>
    <row r="74" spans="2:7" ht="14.25">
      <c r="B74" s="29"/>
      <c r="C74" s="29"/>
      <c r="D74" s="8" t="s">
        <v>76</v>
      </c>
      <c r="E74" s="9">
        <f>+E75</f>
        <v>0</v>
      </c>
      <c r="F74" s="9">
        <f>+F75</f>
        <v>0</v>
      </c>
      <c r="G74" s="9">
        <f t="shared" si="1"/>
        <v>0</v>
      </c>
    </row>
    <row r="75" spans="2:7" ht="14.25">
      <c r="B75" s="29"/>
      <c r="C75" s="29"/>
      <c r="D75" s="8" t="s">
        <v>77</v>
      </c>
      <c r="E75" s="9"/>
      <c r="F75" s="9"/>
      <c r="G75" s="9">
        <f t="shared" si="1"/>
        <v>0</v>
      </c>
    </row>
    <row r="76" spans="2:7" ht="14.25">
      <c r="B76" s="29"/>
      <c r="C76" s="30"/>
      <c r="D76" s="10" t="s">
        <v>78</v>
      </c>
      <c r="E76" s="11">
        <f>+E68+E71+E73+E74</f>
        <v>3000000</v>
      </c>
      <c r="F76" s="11">
        <f>+F68+F71+F73+F74</f>
        <v>4000000</v>
      </c>
      <c r="G76" s="11">
        <f t="shared" si="1"/>
        <v>-1000000</v>
      </c>
    </row>
    <row r="77" spans="2:7" ht="14.25">
      <c r="B77" s="29"/>
      <c r="C77" s="28" t="s">
        <v>21</v>
      </c>
      <c r="D77" s="8" t="s">
        <v>79</v>
      </c>
      <c r="E77" s="9">
        <f>+E78+E79+E80+E81</f>
        <v>0</v>
      </c>
      <c r="F77" s="9">
        <f>+F78+F79+F80+F81</f>
        <v>0</v>
      </c>
      <c r="G77" s="9">
        <f t="shared" si="1"/>
        <v>0</v>
      </c>
    </row>
    <row r="78" spans="2:7" ht="14.25">
      <c r="B78" s="29"/>
      <c r="C78" s="29"/>
      <c r="D78" s="8" t="s">
        <v>80</v>
      </c>
      <c r="E78" s="9"/>
      <c r="F78" s="9"/>
      <c r="G78" s="9">
        <f t="shared" si="1"/>
        <v>0</v>
      </c>
    </row>
    <row r="79" spans="2:7" ht="14.25">
      <c r="B79" s="29"/>
      <c r="C79" s="29"/>
      <c r="D79" s="8" t="s">
        <v>81</v>
      </c>
      <c r="E79" s="9"/>
      <c r="F79" s="9"/>
      <c r="G79" s="9">
        <f t="shared" si="1"/>
        <v>0</v>
      </c>
    </row>
    <row r="80" spans="2:7" ht="14.25">
      <c r="B80" s="29"/>
      <c r="C80" s="29"/>
      <c r="D80" s="8" t="s">
        <v>82</v>
      </c>
      <c r="E80" s="9"/>
      <c r="F80" s="9"/>
      <c r="G80" s="9">
        <f t="shared" si="1"/>
        <v>0</v>
      </c>
    </row>
    <row r="81" spans="2:7" ht="14.25">
      <c r="B81" s="29"/>
      <c r="C81" s="29"/>
      <c r="D81" s="8" t="s">
        <v>83</v>
      </c>
      <c r="E81" s="9"/>
      <c r="F81" s="9"/>
      <c r="G81" s="9">
        <f t="shared" si="1"/>
        <v>0</v>
      </c>
    </row>
    <row r="82" spans="2:7" ht="14.25">
      <c r="B82" s="29"/>
      <c r="C82" s="29"/>
      <c r="D82" s="8" t="s">
        <v>84</v>
      </c>
      <c r="E82" s="9"/>
      <c r="F82" s="9"/>
      <c r="G82" s="9">
        <f t="shared" si="1"/>
        <v>0</v>
      </c>
    </row>
    <row r="83" spans="2:7" ht="14.25">
      <c r="B83" s="29"/>
      <c r="C83" s="29"/>
      <c r="D83" s="8" t="s">
        <v>85</v>
      </c>
      <c r="E83" s="9"/>
      <c r="F83" s="9"/>
      <c r="G83" s="9">
        <f t="shared" si="1"/>
        <v>0</v>
      </c>
    </row>
    <row r="84" spans="2:7" ht="14.25">
      <c r="B84" s="29"/>
      <c r="C84" s="29"/>
      <c r="D84" s="8" t="s">
        <v>86</v>
      </c>
      <c r="E84" s="9">
        <v>17600000</v>
      </c>
      <c r="F84" s="9"/>
      <c r="G84" s="9">
        <f t="shared" si="1"/>
        <v>17600000</v>
      </c>
    </row>
    <row r="85" spans="2:7" ht="14.25">
      <c r="B85" s="29"/>
      <c r="C85" s="29"/>
      <c r="D85" s="8" t="s">
        <v>87</v>
      </c>
      <c r="E85" s="9"/>
      <c r="F85" s="9"/>
      <c r="G85" s="9">
        <f t="shared" si="1"/>
        <v>0</v>
      </c>
    </row>
    <row r="86" spans="2:7" ht="14.25">
      <c r="B86" s="29"/>
      <c r="C86" s="30"/>
      <c r="D86" s="10" t="s">
        <v>88</v>
      </c>
      <c r="E86" s="11">
        <f>+E77+E82+E83+E84+E85</f>
        <v>17600000</v>
      </c>
      <c r="F86" s="11">
        <f>+F77+F82+F83+F84+F85</f>
        <v>0</v>
      </c>
      <c r="G86" s="11">
        <f t="shared" si="1"/>
        <v>17600000</v>
      </c>
    </row>
    <row r="87" spans="2:7" ht="14.25">
      <c r="B87" s="30"/>
      <c r="C87" s="18" t="s">
        <v>89</v>
      </c>
      <c r="D87" s="19"/>
      <c r="E87" s="20">
        <f xml:space="preserve"> +E76 - E86</f>
        <v>-14600000</v>
      </c>
      <c r="F87" s="20">
        <f xml:space="preserve"> +F76 - F86</f>
        <v>4000000</v>
      </c>
      <c r="G87" s="20">
        <f t="shared" si="1"/>
        <v>-18600000</v>
      </c>
    </row>
    <row r="88" spans="2:7" ht="14.25">
      <c r="B88" s="12" t="s">
        <v>90</v>
      </c>
      <c r="C88" s="21"/>
      <c r="D88" s="22"/>
      <c r="E88" s="23">
        <f xml:space="preserve"> +E67 +E87</f>
        <v>-16139220</v>
      </c>
      <c r="F88" s="23">
        <f xml:space="preserve"> +F67 +F87</f>
        <v>-155436</v>
      </c>
      <c r="G88" s="23">
        <f t="shared" si="1"/>
        <v>-15983784</v>
      </c>
    </row>
    <row r="89" spans="2:7" ht="14.25">
      <c r="B89" s="25" t="s">
        <v>91</v>
      </c>
      <c r="C89" s="21" t="s">
        <v>92</v>
      </c>
      <c r="D89" s="22"/>
      <c r="E89" s="23">
        <v>17353010</v>
      </c>
      <c r="F89" s="23">
        <v>17486733</v>
      </c>
      <c r="G89" s="23">
        <f t="shared" si="1"/>
        <v>-133723</v>
      </c>
    </row>
    <row r="90" spans="2:7" ht="14.25">
      <c r="B90" s="26"/>
      <c r="C90" s="21" t="s">
        <v>93</v>
      </c>
      <c r="D90" s="22"/>
      <c r="E90" s="23">
        <f xml:space="preserve"> +E88 +E89</f>
        <v>1213790</v>
      </c>
      <c r="F90" s="23">
        <f xml:space="preserve"> +F88 +F89</f>
        <v>17331297</v>
      </c>
      <c r="G90" s="23">
        <f t="shared" si="1"/>
        <v>-16117507</v>
      </c>
    </row>
    <row r="91" spans="2:7" ht="14.25">
      <c r="B91" s="26"/>
      <c r="C91" s="21" t="s">
        <v>94</v>
      </c>
      <c r="D91" s="22"/>
      <c r="E91" s="23"/>
      <c r="F91" s="23"/>
      <c r="G91" s="23">
        <f t="shared" si="1"/>
        <v>0</v>
      </c>
    </row>
    <row r="92" spans="2:7" ht="14.25">
      <c r="B92" s="26"/>
      <c r="C92" s="21" t="s">
        <v>95</v>
      </c>
      <c r="D92" s="22"/>
      <c r="E92" s="23">
        <f>+E93+E94</f>
        <v>5300000</v>
      </c>
      <c r="F92" s="23">
        <f>+F93+F94</f>
        <v>23460</v>
      </c>
      <c r="G92" s="23">
        <f t="shared" si="1"/>
        <v>5276540</v>
      </c>
    </row>
    <row r="93" spans="2:7" ht="14.25">
      <c r="B93" s="26"/>
      <c r="C93" s="24" t="s">
        <v>96</v>
      </c>
      <c r="D93" s="19"/>
      <c r="E93" s="20">
        <v>5300000</v>
      </c>
      <c r="F93" s="20">
        <v>23460</v>
      </c>
      <c r="G93" s="20">
        <f t="shared" si="1"/>
        <v>5276540</v>
      </c>
    </row>
    <row r="94" spans="2:7" ht="14.25">
      <c r="B94" s="26"/>
      <c r="C94" s="24" t="s">
        <v>97</v>
      </c>
      <c r="D94" s="19"/>
      <c r="E94" s="20"/>
      <c r="F94" s="20"/>
      <c r="G94" s="20">
        <f t="shared" si="1"/>
        <v>0</v>
      </c>
    </row>
    <row r="95" spans="2:7" ht="14.25">
      <c r="B95" s="26"/>
      <c r="C95" s="21" t="s">
        <v>98</v>
      </c>
      <c r="D95" s="22"/>
      <c r="E95" s="23">
        <f>+E96</f>
        <v>0</v>
      </c>
      <c r="F95" s="23">
        <f>+F96</f>
        <v>1747</v>
      </c>
      <c r="G95" s="23">
        <f t="shared" si="1"/>
        <v>-1747</v>
      </c>
    </row>
    <row r="96" spans="2:7" ht="14.25">
      <c r="B96" s="26"/>
      <c r="C96" s="24" t="s">
        <v>99</v>
      </c>
      <c r="D96" s="19"/>
      <c r="E96" s="20"/>
      <c r="F96" s="20">
        <v>1747</v>
      </c>
      <c r="G96" s="20">
        <f t="shared" si="1"/>
        <v>-1747</v>
      </c>
    </row>
    <row r="97" spans="2:7" ht="14.25">
      <c r="B97" s="27"/>
      <c r="C97" s="21" t="s">
        <v>100</v>
      </c>
      <c r="D97" s="22"/>
      <c r="E97" s="23">
        <f xml:space="preserve"> +E90 +E91 +E92 - E95</f>
        <v>6513790</v>
      </c>
      <c r="F97" s="23">
        <f xml:space="preserve"> +F90 +F91 +F92 - F95</f>
        <v>17353010</v>
      </c>
      <c r="G97" s="23">
        <f t="shared" si="1"/>
        <v>-10839220</v>
      </c>
    </row>
  </sheetData>
  <sheetProtection algorithmName="SHA-512" hashValue="JYjsAHfevjgMeSjl2ZWCtD+CsVQoG+qJPAtl58/DEBxDOXuF08k1fDkUCTMkmogxv2tUEF3zVULh8V2N++/oTQ==" saltValue="WNNkpuzAndMXMkI+39Di3w==" spinCount="100000" sheet="1" objects="1" scenarios="1"/>
  <mergeCells count="13">
    <mergeCell ref="B2:G2"/>
    <mergeCell ref="B3:G3"/>
    <mergeCell ref="B5:D5"/>
    <mergeCell ref="B6:B57"/>
    <mergeCell ref="C6:C17"/>
    <mergeCell ref="C18:C56"/>
    <mergeCell ref="B89:B97"/>
    <mergeCell ref="B58:B66"/>
    <mergeCell ref="C58:C62"/>
    <mergeCell ref="C63:C65"/>
    <mergeCell ref="B68:B87"/>
    <mergeCell ref="C68:C76"/>
    <mergeCell ref="C77:C86"/>
  </mergeCells>
  <phoneticPr fontId="2"/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こぶし今里保育園</vt:lpstr>
      <vt:lpstr>こぶし中央保育園</vt:lpstr>
      <vt:lpstr>こぶし花園保育園</vt:lpstr>
      <vt:lpstr>こぶし福祉会本部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2017-06-19T14:09:09Z</dcterms:created>
  <dcterms:modified xsi:type="dcterms:W3CDTF">2017-06-20T05:02:10Z</dcterms:modified>
</cp:coreProperties>
</file>