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wner\Desktop\公開書類\"/>
    </mc:Choice>
  </mc:AlternateContent>
  <bookViews>
    <workbookView xWindow="0" yWindow="0" windowWidth="20490" windowHeight="7770"/>
  </bookViews>
  <sheets>
    <sheet name="社会福祉事業" sheetId="1" r:id="rId1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7" i="1" l="1"/>
  <c r="K47" i="1" s="1"/>
  <c r="I46" i="1"/>
  <c r="K46" i="1" s="1"/>
  <c r="I45" i="1"/>
  <c r="K45" i="1" s="1"/>
  <c r="K43" i="1"/>
  <c r="I43" i="1"/>
  <c r="J40" i="1"/>
  <c r="H40" i="1"/>
  <c r="G40" i="1"/>
  <c r="F40" i="1"/>
  <c r="E40" i="1"/>
  <c r="I40" i="1" s="1"/>
  <c r="K40" i="1" s="1"/>
  <c r="I39" i="1"/>
  <c r="K39" i="1" s="1"/>
  <c r="I38" i="1"/>
  <c r="K38" i="1" s="1"/>
  <c r="I37" i="1"/>
  <c r="K37" i="1" s="1"/>
  <c r="I36" i="1"/>
  <c r="K36" i="1" s="1"/>
  <c r="I35" i="1"/>
  <c r="K35" i="1" s="1"/>
  <c r="J34" i="1"/>
  <c r="J41" i="1" s="1"/>
  <c r="H34" i="1"/>
  <c r="H41" i="1" s="1"/>
  <c r="G34" i="1"/>
  <c r="G41" i="1" s="1"/>
  <c r="F34" i="1"/>
  <c r="F41" i="1" s="1"/>
  <c r="E34" i="1"/>
  <c r="E41" i="1" s="1"/>
  <c r="I41" i="1" s="1"/>
  <c r="K41" i="1" s="1"/>
  <c r="K33" i="1"/>
  <c r="I33" i="1"/>
  <c r="K32" i="1"/>
  <c r="I32" i="1"/>
  <c r="K31" i="1"/>
  <c r="I31" i="1"/>
  <c r="K30" i="1"/>
  <c r="I30" i="1"/>
  <c r="J27" i="1"/>
  <c r="H27" i="1"/>
  <c r="G27" i="1"/>
  <c r="F27" i="1"/>
  <c r="E27" i="1"/>
  <c r="I27" i="1" s="1"/>
  <c r="K27" i="1" s="1"/>
  <c r="I26" i="1"/>
  <c r="K26" i="1" s="1"/>
  <c r="I25" i="1"/>
  <c r="K25" i="1" s="1"/>
  <c r="J24" i="1"/>
  <c r="J28" i="1" s="1"/>
  <c r="H24" i="1"/>
  <c r="H28" i="1" s="1"/>
  <c r="G24" i="1"/>
  <c r="G28" i="1" s="1"/>
  <c r="F24" i="1"/>
  <c r="F28" i="1" s="1"/>
  <c r="E24" i="1"/>
  <c r="E28" i="1" s="1"/>
  <c r="I28" i="1" s="1"/>
  <c r="K28" i="1" s="1"/>
  <c r="K23" i="1"/>
  <c r="I23" i="1"/>
  <c r="K22" i="1"/>
  <c r="I22" i="1"/>
  <c r="K21" i="1"/>
  <c r="I21" i="1"/>
  <c r="J19" i="1"/>
  <c r="H19" i="1"/>
  <c r="G19" i="1"/>
  <c r="F19" i="1"/>
  <c r="E19" i="1"/>
  <c r="I19" i="1" s="1"/>
  <c r="K19" i="1" s="1"/>
  <c r="K18" i="1"/>
  <c r="I18" i="1"/>
  <c r="K17" i="1"/>
  <c r="I17" i="1"/>
  <c r="K16" i="1"/>
  <c r="I16" i="1"/>
  <c r="K15" i="1"/>
  <c r="I15" i="1"/>
  <c r="K14" i="1"/>
  <c r="I14" i="1"/>
  <c r="K13" i="1"/>
  <c r="I13" i="1"/>
  <c r="J12" i="1"/>
  <c r="J20" i="1" s="1"/>
  <c r="J29" i="1" s="1"/>
  <c r="J42" i="1" s="1"/>
  <c r="J44" i="1" s="1"/>
  <c r="J48" i="1" s="1"/>
  <c r="H12" i="1"/>
  <c r="H20" i="1" s="1"/>
  <c r="H29" i="1" s="1"/>
  <c r="H42" i="1" s="1"/>
  <c r="H44" i="1" s="1"/>
  <c r="H48" i="1" s="1"/>
  <c r="G12" i="1"/>
  <c r="G20" i="1" s="1"/>
  <c r="G29" i="1" s="1"/>
  <c r="G42" i="1" s="1"/>
  <c r="G44" i="1" s="1"/>
  <c r="G48" i="1" s="1"/>
  <c r="F12" i="1"/>
  <c r="F20" i="1" s="1"/>
  <c r="F29" i="1" s="1"/>
  <c r="F42" i="1" s="1"/>
  <c r="F44" i="1" s="1"/>
  <c r="F48" i="1" s="1"/>
  <c r="E12" i="1"/>
  <c r="E20" i="1" s="1"/>
  <c r="I11" i="1"/>
  <c r="K11" i="1" s="1"/>
  <c r="I10" i="1"/>
  <c r="K10" i="1" s="1"/>
  <c r="I9" i="1"/>
  <c r="K9" i="1" s="1"/>
  <c r="I8" i="1"/>
  <c r="K8" i="1" s="1"/>
  <c r="E29" i="1" l="1"/>
  <c r="I20" i="1"/>
  <c r="K20" i="1" s="1"/>
  <c r="I24" i="1"/>
  <c r="K24" i="1" s="1"/>
  <c r="I34" i="1"/>
  <c r="K34" i="1" s="1"/>
  <c r="I12" i="1"/>
  <c r="K12" i="1" s="1"/>
  <c r="E42" i="1" l="1"/>
  <c r="I29" i="1"/>
  <c r="K29" i="1" s="1"/>
  <c r="I42" i="1" l="1"/>
  <c r="K42" i="1" s="1"/>
  <c r="E44" i="1"/>
  <c r="E48" i="1" l="1"/>
  <c r="I48" i="1" s="1"/>
  <c r="K48" i="1" s="1"/>
  <c r="I44" i="1"/>
  <c r="K44" i="1" s="1"/>
</calcChain>
</file>

<file path=xl/sharedStrings.xml><?xml version="1.0" encoding="utf-8"?>
<sst xmlns="http://schemas.openxmlformats.org/spreadsheetml/2006/main" count="63" uniqueCount="59">
  <si>
    <t>第二号第三様式（第二十三条第四項関係）</t>
    <rPh sb="0" eb="1">
      <t>ダイ</t>
    </rPh>
    <rPh sb="1" eb="2">
      <t>ニ</t>
    </rPh>
    <rPh sb="2" eb="3">
      <t>ゴウ</t>
    </rPh>
    <rPh sb="3" eb="4">
      <t>ダイ</t>
    </rPh>
    <rPh sb="4" eb="5">
      <t>サン</t>
    </rPh>
    <rPh sb="5" eb="7">
      <t>ヨウシキ</t>
    </rPh>
    <phoneticPr fontId="4"/>
  </si>
  <si>
    <t>社会福祉事業  事業活動内訳表</t>
    <phoneticPr fontId="4"/>
  </si>
  <si>
    <t>（自）平成28年4月1日  （至）平成29年3月31日</t>
    <phoneticPr fontId="4"/>
  </si>
  <si>
    <t>（単位：円）</t>
    <phoneticPr fontId="4"/>
  </si>
  <si>
    <t>勘定科目</t>
    <rPh sb="0" eb="2">
      <t>カンジョウ</t>
    </rPh>
    <rPh sb="2" eb="4">
      <t>カモク</t>
    </rPh>
    <phoneticPr fontId="4"/>
  </si>
  <si>
    <t>こぶし今里保育園</t>
    <phoneticPr fontId="1"/>
  </si>
  <si>
    <t>こぶし中央保育園</t>
    <phoneticPr fontId="1"/>
  </si>
  <si>
    <t>こぶし花園保育園</t>
    <phoneticPr fontId="1"/>
  </si>
  <si>
    <t>こぶし福祉会本部</t>
    <phoneticPr fontId="1"/>
  </si>
  <si>
    <t>合計</t>
    <rPh sb="0" eb="2">
      <t>ゴウケイ</t>
    </rPh>
    <phoneticPr fontId="2"/>
  </si>
  <si>
    <t>内部取引消去</t>
    <rPh sb="0" eb="2">
      <t>ナイブ</t>
    </rPh>
    <rPh sb="2" eb="4">
      <t>トリヒキ</t>
    </rPh>
    <rPh sb="4" eb="6">
      <t>ショウキョ</t>
    </rPh>
    <phoneticPr fontId="2"/>
  </si>
  <si>
    <t>事業区分合計</t>
    <rPh sb="0" eb="2">
      <t>ジギョウ</t>
    </rPh>
    <rPh sb="2" eb="4">
      <t>クブン</t>
    </rPh>
    <rPh sb="4" eb="6">
      <t>ゴウケイ</t>
    </rPh>
    <phoneticPr fontId="2"/>
  </si>
  <si>
    <t>サービス活動増減の部</t>
  </si>
  <si>
    <t>収益</t>
  </si>
  <si>
    <t>介護保険事業収益</t>
  </si>
  <si>
    <t>保育事業収益</t>
  </si>
  <si>
    <t>経常経費寄附金収益</t>
  </si>
  <si>
    <t>その他の収益</t>
  </si>
  <si>
    <t>サービス活動収益計（１）</t>
  </si>
  <si>
    <t>費用</t>
  </si>
  <si>
    <t>人件費</t>
  </si>
  <si>
    <t>事業費</t>
  </si>
  <si>
    <t>事務費</t>
  </si>
  <si>
    <t>減価償却費</t>
  </si>
  <si>
    <t>国庫補助金等特別積立金取崩額</t>
  </si>
  <si>
    <t>その他の費用</t>
  </si>
  <si>
    <t>サービス活動費用計（２）</t>
  </si>
  <si>
    <t>サービス活動増減差額（３）＝（１）－（２）</t>
  </si>
  <si>
    <t>サービス活動外増減の部</t>
  </si>
  <si>
    <t>借入金利息補助金収益</t>
  </si>
  <si>
    <t>受取利息配当金収益</t>
  </si>
  <si>
    <t>その他のサービス活動外収益</t>
  </si>
  <si>
    <t>サービス活動外収益計（４）</t>
  </si>
  <si>
    <t>支払利息</t>
  </si>
  <si>
    <t>その他のサービス活動外費用</t>
  </si>
  <si>
    <t>サービス活動外費用計（５）</t>
  </si>
  <si>
    <t>サービス活動外増減差額（６）＝（４）－（５）</t>
  </si>
  <si>
    <t>経常増減差額（７）＝（３）＋（６）</t>
  </si>
  <si>
    <t>特別増減の部</t>
  </si>
  <si>
    <t>施設整備等補助金収益</t>
  </si>
  <si>
    <t>施設整備等寄附金収益</t>
  </si>
  <si>
    <t>拠点区分間繰入金収益</t>
  </si>
  <si>
    <t>その他の特別収益</t>
  </si>
  <si>
    <t>特別収益計（８）</t>
  </si>
  <si>
    <t>固定資産売却損・処分損</t>
  </si>
  <si>
    <t>国庫補助金等特別積立金取崩額（除却等）</t>
  </si>
  <si>
    <t>国庫補助金等特別積立金積立額</t>
  </si>
  <si>
    <t>拠点区分間繰入金費用</t>
  </si>
  <si>
    <t>その他の特別損失</t>
  </si>
  <si>
    <t>特別費用計（９）</t>
  </si>
  <si>
    <t>特別増減差額（１０）＝（８）－（９）</t>
  </si>
  <si>
    <t>当期活動増減差額（１１）＝（７）＋（１０）</t>
  </si>
  <si>
    <t>繰越活動増減差額の部</t>
  </si>
  <si>
    <t>前期繰越活動増減差額（１２）</t>
  </si>
  <si>
    <t>当期末繰越活動増減差額（１３）＝（１１）＋（１２）</t>
  </si>
  <si>
    <t>基本金取崩額（１４）</t>
  </si>
  <si>
    <t>その他の積立金取崩額（１５）</t>
  </si>
  <si>
    <t>その他の積立金積立額（１６）</t>
  </si>
  <si>
    <t>次期繰越活動増減差額（１７）＝（１３）＋（１４）＋（１５）－（１６）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</si>
</sst>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-#,##0_)"/>
  </numFmts>
  <fonts count="1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11"/>
      <name val="ＭＳ 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>
      <alignment vertical="center"/>
    </xf>
    <xf numFmtId="0" fontId="6" fillId="0" borderId="0"/>
    <xf numFmtId="0" fontId="8" fillId="0" borderId="0">
      <alignment horizontal="left" vertical="top"/>
    </xf>
  </cellStyleXfs>
  <cellXfs count="42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2" fillId="0" borderId="0" xfId="0" applyFont="1" applyFill="1" applyAlignment="1">
      <alignment horizontal="center" vertical="center" shrinkToFit="1"/>
    </xf>
    <xf numFmtId="0" fontId="3" fillId="0" borderId="0" xfId="0" applyFont="1" applyFill="1">
      <alignment vertical="center"/>
    </xf>
    <xf numFmtId="0" fontId="2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 shrinkToFit="1"/>
    </xf>
    <xf numFmtId="0" fontId="5" fillId="0" borderId="0" xfId="0" applyFont="1" applyFill="1" applyAlignment="1">
      <alignment horizontal="center" vertical="center" shrinkToFit="1"/>
    </xf>
    <xf numFmtId="49" fontId="7" fillId="0" borderId="4" xfId="1" applyNumberFormat="1" applyFont="1" applyFill="1" applyBorder="1" applyAlignment="1">
      <alignment horizontal="center" vertical="center" wrapText="1" shrinkToFit="1"/>
    </xf>
    <xf numFmtId="49" fontId="7" fillId="0" borderId="4" xfId="1" applyNumberFormat="1" applyFont="1" applyFill="1" applyBorder="1" applyAlignment="1">
      <alignment horizontal="center" vertical="center" shrinkToFit="1"/>
    </xf>
    <xf numFmtId="0" fontId="7" fillId="0" borderId="5" xfId="2" applyFont="1" applyFill="1" applyBorder="1" applyAlignment="1">
      <alignment horizontal="left" vertical="top" shrinkToFit="1"/>
    </xf>
    <xf numFmtId="176" fontId="9" fillId="0" borderId="5" xfId="2" applyNumberFormat="1" applyFont="1" applyFill="1" applyBorder="1" applyAlignment="1" applyProtection="1">
      <alignment vertical="top" shrinkToFit="1"/>
      <protection locked="0"/>
    </xf>
    <xf numFmtId="176" fontId="9" fillId="0" borderId="5" xfId="0" applyNumberFormat="1" applyFont="1" applyFill="1" applyBorder="1" applyAlignment="1" applyProtection="1">
      <alignment vertical="center"/>
      <protection locked="0"/>
    </xf>
    <xf numFmtId="0" fontId="7" fillId="0" borderId="6" xfId="2" applyFont="1" applyFill="1" applyBorder="1" applyAlignment="1">
      <alignment horizontal="left" vertical="top" shrinkToFit="1"/>
    </xf>
    <xf numFmtId="176" fontId="9" fillId="0" borderId="6" xfId="2" applyNumberFormat="1" applyFont="1" applyFill="1" applyBorder="1" applyAlignment="1" applyProtection="1">
      <alignment vertical="top" shrinkToFit="1"/>
      <protection locked="0"/>
    </xf>
    <xf numFmtId="176" fontId="9" fillId="0" borderId="6" xfId="0" applyNumberFormat="1" applyFont="1" applyFill="1" applyBorder="1" applyAlignment="1" applyProtection="1">
      <alignment vertical="center"/>
      <protection locked="0"/>
    </xf>
    <xf numFmtId="176" fontId="9" fillId="0" borderId="7" xfId="0" applyNumberFormat="1" applyFont="1" applyFill="1" applyBorder="1" applyAlignment="1" applyProtection="1">
      <alignment vertical="center"/>
      <protection locked="0"/>
    </xf>
    <xf numFmtId="0" fontId="7" fillId="0" borderId="4" xfId="2" applyFont="1" applyFill="1" applyBorder="1" applyAlignment="1">
      <alignment horizontal="left" vertical="top" shrinkToFit="1"/>
    </xf>
    <xf numFmtId="176" fontId="9" fillId="0" borderId="4" xfId="2" applyNumberFormat="1" applyFont="1" applyFill="1" applyBorder="1" applyAlignment="1" applyProtection="1">
      <alignment vertical="top" shrinkToFit="1"/>
      <protection locked="0"/>
    </xf>
    <xf numFmtId="176" fontId="9" fillId="0" borderId="4" xfId="0" applyNumberFormat="1" applyFont="1" applyFill="1" applyBorder="1" applyAlignment="1" applyProtection="1">
      <alignment vertical="center"/>
      <protection locked="0"/>
    </xf>
    <xf numFmtId="0" fontId="7" fillId="0" borderId="1" xfId="2" applyFont="1" applyFill="1" applyBorder="1" applyAlignment="1">
      <alignment vertical="center"/>
    </xf>
    <xf numFmtId="0" fontId="7" fillId="0" borderId="3" xfId="2" applyFont="1" applyFill="1" applyBorder="1" applyAlignment="1">
      <alignment vertical="center" shrinkToFit="1"/>
    </xf>
    <xf numFmtId="176" fontId="9" fillId="0" borderId="3" xfId="2" applyNumberFormat="1" applyFont="1" applyFill="1" applyBorder="1" applyAlignment="1" applyProtection="1">
      <alignment vertical="center" shrinkToFit="1"/>
      <protection locked="0"/>
    </xf>
    <xf numFmtId="0" fontId="7" fillId="0" borderId="8" xfId="2" applyFont="1" applyFill="1" applyBorder="1" applyAlignment="1">
      <alignment vertical="center" shrinkToFit="1"/>
    </xf>
    <xf numFmtId="176" fontId="9" fillId="0" borderId="8" xfId="2" applyNumberFormat="1" applyFont="1" applyFill="1" applyBorder="1" applyAlignment="1" applyProtection="1">
      <alignment vertical="center" shrinkToFit="1"/>
      <protection locked="0"/>
    </xf>
    <xf numFmtId="0" fontId="7" fillId="0" borderId="2" xfId="2" applyFont="1" applyFill="1" applyBorder="1" applyAlignment="1">
      <alignment vertical="center"/>
    </xf>
    <xf numFmtId="0" fontId="7" fillId="0" borderId="9" xfId="2" applyFont="1" applyFill="1" applyBorder="1" applyAlignment="1">
      <alignment vertical="center"/>
    </xf>
    <xf numFmtId="0" fontId="7" fillId="0" borderId="10" xfId="2" applyFont="1" applyFill="1" applyBorder="1" applyAlignment="1">
      <alignment horizontal="left" vertical="top" shrinkToFit="1"/>
    </xf>
    <xf numFmtId="176" fontId="9" fillId="0" borderId="10" xfId="2" applyNumberFormat="1" applyFont="1" applyFill="1" applyBorder="1" applyAlignment="1" applyProtection="1">
      <alignment vertical="top" shrinkToFit="1"/>
      <protection locked="0"/>
    </xf>
    <xf numFmtId="0" fontId="7" fillId="0" borderId="1" xfId="2" applyFont="1" applyFill="1" applyBorder="1">
      <alignment horizontal="left" vertical="top"/>
    </xf>
    <xf numFmtId="0" fontId="7" fillId="0" borderId="3" xfId="2" applyFont="1" applyFill="1" applyBorder="1" applyAlignment="1">
      <alignment horizontal="left" vertical="top" shrinkToFit="1"/>
    </xf>
    <xf numFmtId="176" fontId="9" fillId="0" borderId="3" xfId="2" applyNumberFormat="1" applyFont="1" applyFill="1" applyBorder="1" applyAlignment="1" applyProtection="1">
      <alignment vertical="top" shrinkToFit="1"/>
      <protection locked="0"/>
    </xf>
    <xf numFmtId="0" fontId="7" fillId="0" borderId="5" xfId="2" applyFont="1" applyFill="1" applyBorder="1" applyAlignment="1">
      <alignment vertical="center" textRotation="255" shrinkToFit="1"/>
    </xf>
    <xf numFmtId="0" fontId="7" fillId="0" borderId="6" xfId="2" applyFont="1" applyFill="1" applyBorder="1" applyAlignment="1">
      <alignment vertical="center" textRotation="255" shrinkToFit="1"/>
    </xf>
    <xf numFmtId="0" fontId="7" fillId="0" borderId="7" xfId="2" applyFont="1" applyFill="1" applyBorder="1" applyAlignment="1">
      <alignment vertical="center" textRotation="255" shrinkToFit="1"/>
    </xf>
    <xf numFmtId="0" fontId="7" fillId="0" borderId="5" xfId="2" applyFont="1" applyFill="1" applyBorder="1" applyAlignment="1">
      <alignment horizontal="left" vertical="center" textRotation="255"/>
    </xf>
    <xf numFmtId="0" fontId="7" fillId="0" borderId="6" xfId="2" applyFont="1" applyFill="1" applyBorder="1" applyAlignment="1">
      <alignment horizontal="left" vertical="center" textRotation="255"/>
    </xf>
    <xf numFmtId="0" fontId="7" fillId="0" borderId="7" xfId="2" applyFont="1" applyFill="1" applyBorder="1" applyAlignment="1">
      <alignment horizontal="left" vertical="center" textRotation="255"/>
    </xf>
    <xf numFmtId="0" fontId="2" fillId="0" borderId="0" xfId="0" applyFont="1" applyFill="1" applyAlignment="1">
      <alignment horizontal="center" vertical="center" shrinkToFit="1"/>
    </xf>
    <xf numFmtId="0" fontId="2" fillId="0" borderId="0" xfId="0" applyFont="1" applyFill="1" applyAlignment="1" applyProtection="1">
      <alignment horizontal="center" vertical="center" shrinkToFit="1"/>
      <protection locked="0"/>
    </xf>
    <xf numFmtId="49" fontId="7" fillId="0" borderId="1" xfId="1" applyNumberFormat="1" applyFont="1" applyFill="1" applyBorder="1" applyAlignment="1">
      <alignment horizontal="center" vertical="center" shrinkToFit="1"/>
    </xf>
    <xf numFmtId="49" fontId="7" fillId="0" borderId="2" xfId="1" applyNumberFormat="1" applyFont="1" applyFill="1" applyBorder="1" applyAlignment="1">
      <alignment horizontal="center" vertical="center" shrinkToFit="1"/>
    </xf>
    <xf numFmtId="49" fontId="7" fillId="0" borderId="3" xfId="1" applyNumberFormat="1" applyFont="1" applyFill="1" applyBorder="1" applyAlignment="1">
      <alignment horizontal="center" vertical="center" shrinkToFit="1"/>
    </xf>
  </cellXfs>
  <cellStyles count="3">
    <cellStyle name="標準" xfId="0" builtinId="0"/>
    <cellStyle name="標準 2" xfId="2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8"/>
  <sheetViews>
    <sheetView showGridLines="0" tabSelected="1" zoomScaleNormal="100" workbookViewId="0"/>
  </sheetViews>
  <sheetFormatPr defaultRowHeight="13.5"/>
  <cols>
    <col min="1" max="3" width="2.875" customWidth="1"/>
    <col min="4" max="4" width="57.5" customWidth="1"/>
    <col min="5" max="11" width="20.75" customWidth="1"/>
  </cols>
  <sheetData>
    <row r="1" spans="2:11">
      <c r="B1" s="1"/>
      <c r="C1" s="1"/>
      <c r="D1" s="1"/>
      <c r="E1" s="1"/>
      <c r="F1" s="1"/>
      <c r="G1" s="1"/>
      <c r="H1" s="1"/>
      <c r="I1" s="1"/>
      <c r="J1" s="1"/>
      <c r="K1" s="1"/>
    </row>
    <row r="2" spans="2:11" ht="21">
      <c r="B2" s="2"/>
      <c r="C2" s="2"/>
      <c r="D2" s="2"/>
      <c r="E2" s="2"/>
      <c r="F2" s="2"/>
      <c r="G2" s="2"/>
      <c r="H2" s="2"/>
      <c r="I2" s="3"/>
      <c r="J2" s="4"/>
      <c r="K2" s="4" t="s">
        <v>0</v>
      </c>
    </row>
    <row r="3" spans="2:11" ht="21">
      <c r="B3" s="37" t="s">
        <v>1</v>
      </c>
      <c r="C3" s="37"/>
      <c r="D3" s="37"/>
      <c r="E3" s="37"/>
      <c r="F3" s="37"/>
      <c r="G3" s="37"/>
      <c r="H3" s="37"/>
      <c r="I3" s="37"/>
      <c r="J3" s="37"/>
      <c r="K3" s="37"/>
    </row>
    <row r="4" spans="2:11" ht="14.25">
      <c r="B4" s="5"/>
      <c r="C4" s="5"/>
      <c r="D4" s="5"/>
      <c r="E4" s="5"/>
      <c r="F4" s="5"/>
      <c r="G4" s="5"/>
      <c r="H4" s="5"/>
      <c r="I4" s="5"/>
      <c r="J4" s="3"/>
      <c r="K4" s="3"/>
    </row>
    <row r="5" spans="2:11" ht="21">
      <c r="B5" s="38" t="s">
        <v>2</v>
      </c>
      <c r="C5" s="38"/>
      <c r="D5" s="38"/>
      <c r="E5" s="38"/>
      <c r="F5" s="38"/>
      <c r="G5" s="38"/>
      <c r="H5" s="38"/>
      <c r="I5" s="38"/>
      <c r="J5" s="38"/>
      <c r="K5" s="38"/>
    </row>
    <row r="6" spans="2:11" ht="15.75">
      <c r="B6" s="6"/>
      <c r="C6" s="6"/>
      <c r="D6" s="6"/>
      <c r="E6" s="6"/>
      <c r="F6" s="6"/>
      <c r="G6" s="6"/>
      <c r="H6" s="6"/>
      <c r="I6" s="3"/>
      <c r="J6" s="3"/>
      <c r="K6" s="6" t="s">
        <v>3</v>
      </c>
    </row>
    <row r="7" spans="2:11" ht="14.25">
      <c r="B7" s="39" t="s">
        <v>4</v>
      </c>
      <c r="C7" s="40"/>
      <c r="D7" s="41"/>
      <c r="E7" s="7" t="s">
        <v>5</v>
      </c>
      <c r="F7" s="7" t="s">
        <v>6</v>
      </c>
      <c r="G7" s="7" t="s">
        <v>7</v>
      </c>
      <c r="H7" s="7" t="s">
        <v>8</v>
      </c>
      <c r="I7" s="8" t="s">
        <v>9</v>
      </c>
      <c r="J7" s="8" t="s">
        <v>10</v>
      </c>
      <c r="K7" s="8" t="s">
        <v>11</v>
      </c>
    </row>
    <row r="8" spans="2:11" ht="14.25">
      <c r="B8" s="34" t="s">
        <v>12</v>
      </c>
      <c r="C8" s="34" t="s">
        <v>13</v>
      </c>
      <c r="D8" s="9" t="s">
        <v>14</v>
      </c>
      <c r="E8" s="10"/>
      <c r="F8" s="10"/>
      <c r="G8" s="10"/>
      <c r="H8" s="10"/>
      <c r="I8" s="10">
        <f>+E8+F8+G8+H8</f>
        <v>0</v>
      </c>
      <c r="J8" s="11">
        <v>0</v>
      </c>
      <c r="K8" s="10">
        <f>I8-J8</f>
        <v>0</v>
      </c>
    </row>
    <row r="9" spans="2:11" ht="14.25">
      <c r="B9" s="35"/>
      <c r="C9" s="35"/>
      <c r="D9" s="12" t="s">
        <v>15</v>
      </c>
      <c r="E9" s="13">
        <v>146051467</v>
      </c>
      <c r="F9" s="13">
        <v>144564252</v>
      </c>
      <c r="G9" s="13">
        <v>125012870</v>
      </c>
      <c r="H9" s="13"/>
      <c r="I9" s="13">
        <f t="shared" ref="I9:I48" si="0">+E9+F9+G9+H9</f>
        <v>415628589</v>
      </c>
      <c r="J9" s="14">
        <v>0</v>
      </c>
      <c r="K9" s="13">
        <f t="shared" ref="K9:K48" si="1">I9-J9</f>
        <v>415628589</v>
      </c>
    </row>
    <row r="10" spans="2:11" ht="14.25">
      <c r="B10" s="35"/>
      <c r="C10" s="35"/>
      <c r="D10" s="12" t="s">
        <v>16</v>
      </c>
      <c r="E10" s="13"/>
      <c r="F10" s="13"/>
      <c r="G10" s="13"/>
      <c r="H10" s="13">
        <v>3126076</v>
      </c>
      <c r="I10" s="13">
        <f t="shared" si="0"/>
        <v>3126076</v>
      </c>
      <c r="J10" s="14">
        <v>0</v>
      </c>
      <c r="K10" s="13">
        <f t="shared" si="1"/>
        <v>3126076</v>
      </c>
    </row>
    <row r="11" spans="2:11" ht="14.25">
      <c r="B11" s="35"/>
      <c r="C11" s="35"/>
      <c r="D11" s="12" t="s">
        <v>17</v>
      </c>
      <c r="E11" s="13"/>
      <c r="F11" s="13"/>
      <c r="G11" s="13"/>
      <c r="H11" s="13"/>
      <c r="I11" s="13">
        <f t="shared" si="0"/>
        <v>0</v>
      </c>
      <c r="J11" s="15">
        <v>0</v>
      </c>
      <c r="K11" s="13">
        <f t="shared" si="1"/>
        <v>0</v>
      </c>
    </row>
    <row r="12" spans="2:11" ht="14.25">
      <c r="B12" s="35"/>
      <c r="C12" s="36"/>
      <c r="D12" s="16" t="s">
        <v>18</v>
      </c>
      <c r="E12" s="17">
        <f>+E8+E9+E10+E11</f>
        <v>146051467</v>
      </c>
      <c r="F12" s="17">
        <f>+F8+F9+F10+F11</f>
        <v>144564252</v>
      </c>
      <c r="G12" s="17">
        <f>+G8+G9+G10+G11</f>
        <v>125012870</v>
      </c>
      <c r="H12" s="17">
        <f>+H8+H9+H10+H11</f>
        <v>3126076</v>
      </c>
      <c r="I12" s="17">
        <f t="shared" si="0"/>
        <v>418754665</v>
      </c>
      <c r="J12" s="18">
        <f>+J8+J9+J10+J11</f>
        <v>0</v>
      </c>
      <c r="K12" s="17">
        <f t="shared" si="1"/>
        <v>418754665</v>
      </c>
    </row>
    <row r="13" spans="2:11" ht="14.25">
      <c r="B13" s="35"/>
      <c r="C13" s="34" t="s">
        <v>19</v>
      </c>
      <c r="D13" s="12" t="s">
        <v>20</v>
      </c>
      <c r="E13" s="13">
        <v>98870159</v>
      </c>
      <c r="F13" s="13">
        <v>97400188</v>
      </c>
      <c r="G13" s="13">
        <v>87863509</v>
      </c>
      <c r="H13" s="13">
        <v>2771298</v>
      </c>
      <c r="I13" s="13">
        <f t="shared" si="0"/>
        <v>286905154</v>
      </c>
      <c r="J13" s="11">
        <v>0</v>
      </c>
      <c r="K13" s="13">
        <f t="shared" si="1"/>
        <v>286905154</v>
      </c>
    </row>
    <row r="14" spans="2:11" ht="14.25">
      <c r="B14" s="35"/>
      <c r="C14" s="35"/>
      <c r="D14" s="12" t="s">
        <v>21</v>
      </c>
      <c r="E14" s="13">
        <v>15394024</v>
      </c>
      <c r="F14" s="13">
        <v>15811716</v>
      </c>
      <c r="G14" s="13">
        <v>13749406</v>
      </c>
      <c r="H14" s="13"/>
      <c r="I14" s="13">
        <f t="shared" si="0"/>
        <v>44955146</v>
      </c>
      <c r="J14" s="14">
        <v>0</v>
      </c>
      <c r="K14" s="13">
        <f t="shared" si="1"/>
        <v>44955146</v>
      </c>
    </row>
    <row r="15" spans="2:11" ht="14.25">
      <c r="B15" s="35"/>
      <c r="C15" s="35"/>
      <c r="D15" s="12" t="s">
        <v>22</v>
      </c>
      <c r="E15" s="13">
        <v>9879480</v>
      </c>
      <c r="F15" s="13">
        <v>12284687</v>
      </c>
      <c r="G15" s="13">
        <v>7347516</v>
      </c>
      <c r="H15" s="13">
        <v>3056302</v>
      </c>
      <c r="I15" s="13">
        <f t="shared" si="0"/>
        <v>32567985</v>
      </c>
      <c r="J15" s="14">
        <v>0</v>
      </c>
      <c r="K15" s="13">
        <f t="shared" si="1"/>
        <v>32567985</v>
      </c>
    </row>
    <row r="16" spans="2:11" ht="14.25">
      <c r="B16" s="35"/>
      <c r="C16" s="35"/>
      <c r="D16" s="12" t="s">
        <v>23</v>
      </c>
      <c r="E16" s="13">
        <v>10165973</v>
      </c>
      <c r="F16" s="13">
        <v>7977935</v>
      </c>
      <c r="G16" s="13">
        <v>5118967</v>
      </c>
      <c r="H16" s="13">
        <v>5490</v>
      </c>
      <c r="I16" s="13">
        <f t="shared" si="0"/>
        <v>23268365</v>
      </c>
      <c r="J16" s="14">
        <v>0</v>
      </c>
      <c r="K16" s="13">
        <f t="shared" si="1"/>
        <v>23268365</v>
      </c>
    </row>
    <row r="17" spans="2:11" ht="14.25">
      <c r="B17" s="35"/>
      <c r="C17" s="35"/>
      <c r="D17" s="12" t="s">
        <v>24</v>
      </c>
      <c r="E17" s="13">
        <v>-2060619</v>
      </c>
      <c r="F17" s="13">
        <v>-2314762</v>
      </c>
      <c r="G17" s="13">
        <v>-119845</v>
      </c>
      <c r="H17" s="13"/>
      <c r="I17" s="13">
        <f t="shared" si="0"/>
        <v>-4495226</v>
      </c>
      <c r="J17" s="14">
        <v>0</v>
      </c>
      <c r="K17" s="13">
        <f t="shared" si="1"/>
        <v>-4495226</v>
      </c>
    </row>
    <row r="18" spans="2:11" ht="14.25">
      <c r="B18" s="35"/>
      <c r="C18" s="35"/>
      <c r="D18" s="12" t="s">
        <v>25</v>
      </c>
      <c r="E18" s="13"/>
      <c r="F18" s="13"/>
      <c r="G18" s="13"/>
      <c r="H18" s="13"/>
      <c r="I18" s="13">
        <f t="shared" si="0"/>
        <v>0</v>
      </c>
      <c r="J18" s="15">
        <v>0</v>
      </c>
      <c r="K18" s="13">
        <f t="shared" si="1"/>
        <v>0</v>
      </c>
    </row>
    <row r="19" spans="2:11" ht="14.25">
      <c r="B19" s="35"/>
      <c r="C19" s="36"/>
      <c r="D19" s="16" t="s">
        <v>26</v>
      </c>
      <c r="E19" s="17">
        <f>+E13+E14+E15+E16+E17+E18</f>
        <v>132249017</v>
      </c>
      <c r="F19" s="17">
        <f>+F13+F14+F15+F16+F17+F18</f>
        <v>131159764</v>
      </c>
      <c r="G19" s="17">
        <f>+G13+G14+G15+G16+G17+G18</f>
        <v>113959553</v>
      </c>
      <c r="H19" s="17">
        <f>+H13+H14+H15+H16+H17+H18</f>
        <v>5833090</v>
      </c>
      <c r="I19" s="17">
        <f t="shared" si="0"/>
        <v>383201424</v>
      </c>
      <c r="J19" s="18">
        <f>+J13+J14+J15+J16+J17+J18</f>
        <v>0</v>
      </c>
      <c r="K19" s="17">
        <f t="shared" si="1"/>
        <v>383201424</v>
      </c>
    </row>
    <row r="20" spans="2:11" ht="14.25">
      <c r="B20" s="36"/>
      <c r="C20" s="19" t="s">
        <v>27</v>
      </c>
      <c r="D20" s="20"/>
      <c r="E20" s="21">
        <f xml:space="preserve"> +E12 - E19</f>
        <v>13802450</v>
      </c>
      <c r="F20" s="21">
        <f xml:space="preserve"> +F12 - F19</f>
        <v>13404488</v>
      </c>
      <c r="G20" s="21">
        <f xml:space="preserve"> +G12 - G19</f>
        <v>11053317</v>
      </c>
      <c r="H20" s="21">
        <f xml:space="preserve"> +H12 - H19</f>
        <v>-2707014</v>
      </c>
      <c r="I20" s="21">
        <f t="shared" si="0"/>
        <v>35553241</v>
      </c>
      <c r="J20" s="18">
        <f xml:space="preserve"> +J12 - J19</f>
        <v>0</v>
      </c>
      <c r="K20" s="21">
        <f t="shared" si="1"/>
        <v>35553241</v>
      </c>
    </row>
    <row r="21" spans="2:11" ht="14.25">
      <c r="B21" s="34" t="s">
        <v>28</v>
      </c>
      <c r="C21" s="34" t="s">
        <v>13</v>
      </c>
      <c r="D21" s="12" t="s">
        <v>29</v>
      </c>
      <c r="E21" s="13"/>
      <c r="F21" s="13"/>
      <c r="G21" s="13"/>
      <c r="H21" s="13"/>
      <c r="I21" s="13">
        <f t="shared" si="0"/>
        <v>0</v>
      </c>
      <c r="J21" s="11">
        <v>0</v>
      </c>
      <c r="K21" s="13">
        <f t="shared" si="1"/>
        <v>0</v>
      </c>
    </row>
    <row r="22" spans="2:11" ht="14.25">
      <c r="B22" s="35"/>
      <c r="C22" s="35"/>
      <c r="D22" s="12" t="s">
        <v>30</v>
      </c>
      <c r="E22" s="13">
        <v>14266</v>
      </c>
      <c r="F22" s="13">
        <v>18818</v>
      </c>
      <c r="G22" s="13">
        <v>4813</v>
      </c>
      <c r="H22" s="13">
        <v>8794</v>
      </c>
      <c r="I22" s="13">
        <f t="shared" si="0"/>
        <v>46691</v>
      </c>
      <c r="J22" s="14">
        <v>0</v>
      </c>
      <c r="K22" s="13">
        <f t="shared" si="1"/>
        <v>46691</v>
      </c>
    </row>
    <row r="23" spans="2:11" ht="14.25">
      <c r="B23" s="35"/>
      <c r="C23" s="35"/>
      <c r="D23" s="12" t="s">
        <v>31</v>
      </c>
      <c r="E23" s="13">
        <v>262113</v>
      </c>
      <c r="F23" s="13">
        <v>349970</v>
      </c>
      <c r="G23" s="13">
        <v>1095332</v>
      </c>
      <c r="H23" s="13">
        <v>1159000</v>
      </c>
      <c r="I23" s="13">
        <f t="shared" si="0"/>
        <v>2866415</v>
      </c>
      <c r="J23" s="15">
        <v>0</v>
      </c>
      <c r="K23" s="13">
        <f t="shared" si="1"/>
        <v>2866415</v>
      </c>
    </row>
    <row r="24" spans="2:11" ht="14.25">
      <c r="B24" s="35"/>
      <c r="C24" s="36"/>
      <c r="D24" s="16" t="s">
        <v>32</v>
      </c>
      <c r="E24" s="17">
        <f>+E21+E22+E23</f>
        <v>276379</v>
      </c>
      <c r="F24" s="17">
        <f>+F21+F22+F23</f>
        <v>368788</v>
      </c>
      <c r="G24" s="17">
        <f>+G21+G22+G23</f>
        <v>1100145</v>
      </c>
      <c r="H24" s="17">
        <f>+H21+H22+H23</f>
        <v>1167794</v>
      </c>
      <c r="I24" s="17">
        <f t="shared" si="0"/>
        <v>2913106</v>
      </c>
      <c r="J24" s="18">
        <f>+J21+J22+J23</f>
        <v>0</v>
      </c>
      <c r="K24" s="17">
        <f t="shared" si="1"/>
        <v>2913106</v>
      </c>
    </row>
    <row r="25" spans="2:11" ht="14.25">
      <c r="B25" s="35"/>
      <c r="C25" s="34" t="s">
        <v>19</v>
      </c>
      <c r="D25" s="12" t="s">
        <v>33</v>
      </c>
      <c r="E25" s="13">
        <v>150000</v>
      </c>
      <c r="F25" s="13"/>
      <c r="G25" s="13"/>
      <c r="H25" s="13"/>
      <c r="I25" s="13">
        <f t="shared" si="0"/>
        <v>150000</v>
      </c>
      <c r="J25" s="11">
        <v>0</v>
      </c>
      <c r="K25" s="13">
        <f t="shared" si="1"/>
        <v>150000</v>
      </c>
    </row>
    <row r="26" spans="2:11" ht="14.25">
      <c r="B26" s="35"/>
      <c r="C26" s="35"/>
      <c r="D26" s="12" t="s">
        <v>34</v>
      </c>
      <c r="E26" s="13"/>
      <c r="F26" s="13"/>
      <c r="G26" s="13"/>
      <c r="H26" s="13"/>
      <c r="I26" s="13">
        <f t="shared" si="0"/>
        <v>0</v>
      </c>
      <c r="J26" s="15">
        <v>0</v>
      </c>
      <c r="K26" s="13">
        <f t="shared" si="1"/>
        <v>0</v>
      </c>
    </row>
    <row r="27" spans="2:11" ht="14.25">
      <c r="B27" s="35"/>
      <c r="C27" s="36"/>
      <c r="D27" s="16" t="s">
        <v>35</v>
      </c>
      <c r="E27" s="17">
        <f>+E25+E26</f>
        <v>150000</v>
      </c>
      <c r="F27" s="17">
        <f>+F25+F26</f>
        <v>0</v>
      </c>
      <c r="G27" s="17">
        <f>+G25+G26</f>
        <v>0</v>
      </c>
      <c r="H27" s="17">
        <f>+H25+H26</f>
        <v>0</v>
      </c>
      <c r="I27" s="17">
        <f t="shared" si="0"/>
        <v>150000</v>
      </c>
      <c r="J27" s="18">
        <f>+J25+J26</f>
        <v>0</v>
      </c>
      <c r="K27" s="17">
        <f t="shared" si="1"/>
        <v>150000</v>
      </c>
    </row>
    <row r="28" spans="2:11" ht="14.25">
      <c r="B28" s="36"/>
      <c r="C28" s="19" t="s">
        <v>36</v>
      </c>
      <c r="D28" s="22"/>
      <c r="E28" s="23">
        <f xml:space="preserve"> +E24 - E27</f>
        <v>126379</v>
      </c>
      <c r="F28" s="23">
        <f xml:space="preserve"> +F24 - F27</f>
        <v>368788</v>
      </c>
      <c r="G28" s="23">
        <f xml:space="preserve"> +G24 - G27</f>
        <v>1100145</v>
      </c>
      <c r="H28" s="23">
        <f xml:space="preserve"> +H24 - H27</f>
        <v>1167794</v>
      </c>
      <c r="I28" s="23">
        <f t="shared" si="0"/>
        <v>2763106</v>
      </c>
      <c r="J28" s="18">
        <f xml:space="preserve"> +J24 - J27</f>
        <v>0</v>
      </c>
      <c r="K28" s="23">
        <f t="shared" si="1"/>
        <v>2763106</v>
      </c>
    </row>
    <row r="29" spans="2:11" ht="14.25">
      <c r="B29" s="19" t="s">
        <v>37</v>
      </c>
      <c r="C29" s="24"/>
      <c r="D29" s="20"/>
      <c r="E29" s="21">
        <f xml:space="preserve"> +E20 +E28</f>
        <v>13928829</v>
      </c>
      <c r="F29" s="21">
        <f xml:space="preserve"> +F20 +F28</f>
        <v>13773276</v>
      </c>
      <c r="G29" s="21">
        <f xml:space="preserve"> +G20 +G28</f>
        <v>12153462</v>
      </c>
      <c r="H29" s="21">
        <f xml:space="preserve"> +H20 +H28</f>
        <v>-1539220</v>
      </c>
      <c r="I29" s="21">
        <f t="shared" si="0"/>
        <v>38316347</v>
      </c>
      <c r="J29" s="18">
        <f xml:space="preserve"> +J20 +J28</f>
        <v>0</v>
      </c>
      <c r="K29" s="21">
        <f t="shared" si="1"/>
        <v>38316347</v>
      </c>
    </row>
    <row r="30" spans="2:11" ht="14.25">
      <c r="B30" s="34" t="s">
        <v>38</v>
      </c>
      <c r="C30" s="34" t="s">
        <v>13</v>
      </c>
      <c r="D30" s="12" t="s">
        <v>39</v>
      </c>
      <c r="E30" s="13"/>
      <c r="F30" s="13">
        <v>18722000</v>
      </c>
      <c r="G30" s="13">
        <v>1260000</v>
      </c>
      <c r="H30" s="13"/>
      <c r="I30" s="13">
        <f t="shared" si="0"/>
        <v>19982000</v>
      </c>
      <c r="J30" s="11">
        <v>0</v>
      </c>
      <c r="K30" s="13">
        <f t="shared" si="1"/>
        <v>19982000</v>
      </c>
    </row>
    <row r="31" spans="2:11" ht="14.25">
      <c r="B31" s="35"/>
      <c r="C31" s="35"/>
      <c r="D31" s="12" t="s">
        <v>40</v>
      </c>
      <c r="E31" s="13"/>
      <c r="F31" s="13"/>
      <c r="G31" s="13"/>
      <c r="H31" s="13"/>
      <c r="I31" s="13">
        <f t="shared" si="0"/>
        <v>0</v>
      </c>
      <c r="J31" s="14">
        <v>0</v>
      </c>
      <c r="K31" s="13">
        <f t="shared" si="1"/>
        <v>0</v>
      </c>
    </row>
    <row r="32" spans="2:11" ht="14.25">
      <c r="B32" s="35"/>
      <c r="C32" s="35"/>
      <c r="D32" s="12" t="s">
        <v>41</v>
      </c>
      <c r="E32" s="13"/>
      <c r="F32" s="13">
        <v>17600000</v>
      </c>
      <c r="G32" s="13"/>
      <c r="H32" s="13">
        <v>3000000</v>
      </c>
      <c r="I32" s="13">
        <f t="shared" si="0"/>
        <v>20600000</v>
      </c>
      <c r="J32" s="14">
        <v>0</v>
      </c>
      <c r="K32" s="13">
        <f t="shared" si="1"/>
        <v>20600000</v>
      </c>
    </row>
    <row r="33" spans="2:11" ht="14.25">
      <c r="B33" s="35"/>
      <c r="C33" s="35"/>
      <c r="D33" s="12" t="s">
        <v>42</v>
      </c>
      <c r="E33" s="13">
        <v>586644</v>
      </c>
      <c r="F33" s="13">
        <v>202308</v>
      </c>
      <c r="G33" s="13">
        <v>1443786</v>
      </c>
      <c r="H33" s="13"/>
      <c r="I33" s="13">
        <f t="shared" si="0"/>
        <v>2232738</v>
      </c>
      <c r="J33" s="15">
        <v>0</v>
      </c>
      <c r="K33" s="13">
        <f t="shared" si="1"/>
        <v>2232738</v>
      </c>
    </row>
    <row r="34" spans="2:11" ht="14.25">
      <c r="B34" s="35"/>
      <c r="C34" s="36"/>
      <c r="D34" s="16" t="s">
        <v>43</v>
      </c>
      <c r="E34" s="17">
        <f>+E30+E31+E32+E33</f>
        <v>586644</v>
      </c>
      <c r="F34" s="17">
        <f>+F30+F31+F32+F33</f>
        <v>36524308</v>
      </c>
      <c r="G34" s="17">
        <f>+G30+G31+G32+G33</f>
        <v>2703786</v>
      </c>
      <c r="H34" s="17">
        <f>+H30+H31+H32+H33</f>
        <v>3000000</v>
      </c>
      <c r="I34" s="17">
        <f t="shared" si="0"/>
        <v>42814738</v>
      </c>
      <c r="J34" s="18">
        <f>+J30+J31+J32+J33</f>
        <v>0</v>
      </c>
      <c r="K34" s="17">
        <f t="shared" si="1"/>
        <v>42814738</v>
      </c>
    </row>
    <row r="35" spans="2:11" ht="14.25">
      <c r="B35" s="35"/>
      <c r="C35" s="34" t="s">
        <v>19</v>
      </c>
      <c r="D35" s="12" t="s">
        <v>44</v>
      </c>
      <c r="E35" s="13">
        <v>9804</v>
      </c>
      <c r="F35" s="13"/>
      <c r="G35" s="13">
        <v>2</v>
      </c>
      <c r="H35" s="13"/>
      <c r="I35" s="13">
        <f t="shared" si="0"/>
        <v>9806</v>
      </c>
      <c r="J35" s="11">
        <v>0</v>
      </c>
      <c r="K35" s="13">
        <f t="shared" si="1"/>
        <v>9806</v>
      </c>
    </row>
    <row r="36" spans="2:11" ht="14.25">
      <c r="B36" s="35"/>
      <c r="C36" s="35"/>
      <c r="D36" s="12" t="s">
        <v>45</v>
      </c>
      <c r="E36" s="13"/>
      <c r="F36" s="13"/>
      <c r="G36" s="13"/>
      <c r="H36" s="13"/>
      <c r="I36" s="13">
        <f t="shared" si="0"/>
        <v>0</v>
      </c>
      <c r="J36" s="14">
        <v>0</v>
      </c>
      <c r="K36" s="13">
        <f t="shared" si="1"/>
        <v>0</v>
      </c>
    </row>
    <row r="37" spans="2:11" ht="14.25">
      <c r="B37" s="35"/>
      <c r="C37" s="35"/>
      <c r="D37" s="12" t="s">
        <v>46</v>
      </c>
      <c r="E37" s="13"/>
      <c r="F37" s="13">
        <v>18722000</v>
      </c>
      <c r="G37" s="13">
        <v>1260000</v>
      </c>
      <c r="H37" s="13"/>
      <c r="I37" s="13">
        <f t="shared" si="0"/>
        <v>19982000</v>
      </c>
      <c r="J37" s="14">
        <v>0</v>
      </c>
      <c r="K37" s="13">
        <f t="shared" si="1"/>
        <v>19982000</v>
      </c>
    </row>
    <row r="38" spans="2:11" ht="14.25">
      <c r="B38" s="35"/>
      <c r="C38" s="35"/>
      <c r="D38" s="12" t="s">
        <v>47</v>
      </c>
      <c r="E38" s="13">
        <v>1000000</v>
      </c>
      <c r="F38" s="13">
        <v>1000000</v>
      </c>
      <c r="G38" s="13">
        <v>1000000</v>
      </c>
      <c r="H38" s="13">
        <v>17600000</v>
      </c>
      <c r="I38" s="13">
        <f t="shared" si="0"/>
        <v>20600000</v>
      </c>
      <c r="J38" s="14">
        <v>0</v>
      </c>
      <c r="K38" s="13">
        <f t="shared" si="1"/>
        <v>20600000</v>
      </c>
    </row>
    <row r="39" spans="2:11" ht="14.25">
      <c r="B39" s="35"/>
      <c r="C39" s="35"/>
      <c r="D39" s="12" t="s">
        <v>48</v>
      </c>
      <c r="E39" s="13"/>
      <c r="F39" s="13"/>
      <c r="G39" s="13"/>
      <c r="H39" s="13"/>
      <c r="I39" s="13">
        <f t="shared" si="0"/>
        <v>0</v>
      </c>
      <c r="J39" s="15">
        <v>0</v>
      </c>
      <c r="K39" s="13">
        <f t="shared" si="1"/>
        <v>0</v>
      </c>
    </row>
    <row r="40" spans="2:11" ht="14.25">
      <c r="B40" s="35"/>
      <c r="C40" s="36"/>
      <c r="D40" s="16" t="s">
        <v>49</v>
      </c>
      <c r="E40" s="17">
        <f>+E35+E36+E37+E38+E39</f>
        <v>1009804</v>
      </c>
      <c r="F40" s="17">
        <f>+F35+F36+F37+F38+F39</f>
        <v>19722000</v>
      </c>
      <c r="G40" s="17">
        <f>+G35+G36+G37+G38+G39</f>
        <v>2260002</v>
      </c>
      <c r="H40" s="17">
        <f>+H35+H36+H37+H38+H39</f>
        <v>17600000</v>
      </c>
      <c r="I40" s="17">
        <f t="shared" si="0"/>
        <v>40591806</v>
      </c>
      <c r="J40" s="18">
        <f>+J35+J36+J37+J38+J39</f>
        <v>0</v>
      </c>
      <c r="K40" s="17">
        <f t="shared" si="1"/>
        <v>40591806</v>
      </c>
    </row>
    <row r="41" spans="2:11" ht="14.25">
      <c r="B41" s="36"/>
      <c r="C41" s="25" t="s">
        <v>50</v>
      </c>
      <c r="D41" s="26"/>
      <c r="E41" s="27">
        <f xml:space="preserve"> +E34 - E40</f>
        <v>-423160</v>
      </c>
      <c r="F41" s="27">
        <f xml:space="preserve"> +F34 - F40</f>
        <v>16802308</v>
      </c>
      <c r="G41" s="27">
        <f xml:space="preserve"> +G34 - G40</f>
        <v>443784</v>
      </c>
      <c r="H41" s="27">
        <f xml:space="preserve"> +H34 - H40</f>
        <v>-14600000</v>
      </c>
      <c r="I41" s="27">
        <f t="shared" si="0"/>
        <v>2222932</v>
      </c>
      <c r="J41" s="18">
        <f xml:space="preserve"> +J34 - J40</f>
        <v>0</v>
      </c>
      <c r="K41" s="27">
        <f t="shared" si="1"/>
        <v>2222932</v>
      </c>
    </row>
    <row r="42" spans="2:11" ht="14.25">
      <c r="B42" s="19" t="s">
        <v>51</v>
      </c>
      <c r="C42" s="28"/>
      <c r="D42" s="29"/>
      <c r="E42" s="30">
        <f xml:space="preserve"> +E29 +E41</f>
        <v>13505669</v>
      </c>
      <c r="F42" s="30">
        <f xml:space="preserve"> +F29 +F41</f>
        <v>30575584</v>
      </c>
      <c r="G42" s="30">
        <f xml:space="preserve"> +G29 +G41</f>
        <v>12597246</v>
      </c>
      <c r="H42" s="30">
        <f xml:space="preserve"> +H29 +H41</f>
        <v>-16139220</v>
      </c>
      <c r="I42" s="30">
        <f t="shared" si="0"/>
        <v>40539279</v>
      </c>
      <c r="J42" s="18">
        <f xml:space="preserve"> +J29 +J41</f>
        <v>0</v>
      </c>
      <c r="K42" s="30">
        <f t="shared" si="1"/>
        <v>40539279</v>
      </c>
    </row>
    <row r="43" spans="2:11" ht="14.25">
      <c r="B43" s="31" t="s">
        <v>52</v>
      </c>
      <c r="C43" s="28" t="s">
        <v>53</v>
      </c>
      <c r="D43" s="29"/>
      <c r="E43" s="30">
        <v>150822419</v>
      </c>
      <c r="F43" s="30">
        <v>25406423</v>
      </c>
      <c r="G43" s="30">
        <v>94362303</v>
      </c>
      <c r="H43" s="30">
        <v>17353010</v>
      </c>
      <c r="I43" s="30">
        <f t="shared" si="0"/>
        <v>287944155</v>
      </c>
      <c r="J43" s="18">
        <v>0</v>
      </c>
      <c r="K43" s="30">
        <f t="shared" si="1"/>
        <v>287944155</v>
      </c>
    </row>
    <row r="44" spans="2:11" ht="14.25">
      <c r="B44" s="32"/>
      <c r="C44" s="28" t="s">
        <v>54</v>
      </c>
      <c r="D44" s="29"/>
      <c r="E44" s="30">
        <f xml:space="preserve"> +E42 +E43</f>
        <v>164328088</v>
      </c>
      <c r="F44" s="30">
        <f xml:space="preserve"> +F42 +F43</f>
        <v>55982007</v>
      </c>
      <c r="G44" s="30">
        <f xml:space="preserve"> +G42 +G43</f>
        <v>106959549</v>
      </c>
      <c r="H44" s="30">
        <f xml:space="preserve"> +H42 +H43</f>
        <v>1213790</v>
      </c>
      <c r="I44" s="30">
        <f t="shared" si="0"/>
        <v>328483434</v>
      </c>
      <c r="J44" s="18">
        <f xml:space="preserve"> +J42 +J43</f>
        <v>0</v>
      </c>
      <c r="K44" s="30">
        <f t="shared" si="1"/>
        <v>328483434</v>
      </c>
    </row>
    <row r="45" spans="2:11" ht="14.25">
      <c r="B45" s="32"/>
      <c r="C45" s="28" t="s">
        <v>55</v>
      </c>
      <c r="D45" s="29"/>
      <c r="E45" s="30"/>
      <c r="F45" s="30"/>
      <c r="G45" s="30"/>
      <c r="H45" s="30"/>
      <c r="I45" s="30">
        <f t="shared" si="0"/>
        <v>0</v>
      </c>
      <c r="J45" s="18">
        <v>0</v>
      </c>
      <c r="K45" s="30">
        <f t="shared" si="1"/>
        <v>0</v>
      </c>
    </row>
    <row r="46" spans="2:11" ht="14.25">
      <c r="B46" s="32"/>
      <c r="C46" s="28" t="s">
        <v>56</v>
      </c>
      <c r="D46" s="29"/>
      <c r="E46" s="30"/>
      <c r="F46" s="30">
        <v>39572447</v>
      </c>
      <c r="G46" s="30"/>
      <c r="H46" s="30">
        <v>5300000</v>
      </c>
      <c r="I46" s="30">
        <f t="shared" si="0"/>
        <v>44872447</v>
      </c>
      <c r="J46" s="18">
        <v>0</v>
      </c>
      <c r="K46" s="30">
        <f t="shared" si="1"/>
        <v>44872447</v>
      </c>
    </row>
    <row r="47" spans="2:11" ht="14.25">
      <c r="B47" s="32"/>
      <c r="C47" s="28" t="s">
        <v>57</v>
      </c>
      <c r="D47" s="29"/>
      <c r="E47" s="30">
        <v>5012622</v>
      </c>
      <c r="F47" s="30">
        <v>25016488</v>
      </c>
      <c r="G47" s="30">
        <v>16000000</v>
      </c>
      <c r="H47" s="30"/>
      <c r="I47" s="30">
        <f t="shared" si="0"/>
        <v>46029110</v>
      </c>
      <c r="J47" s="18">
        <v>0</v>
      </c>
      <c r="K47" s="30">
        <f t="shared" si="1"/>
        <v>46029110</v>
      </c>
    </row>
    <row r="48" spans="2:11" ht="14.25">
      <c r="B48" s="33"/>
      <c r="C48" s="28" t="s">
        <v>58</v>
      </c>
      <c r="D48" s="29"/>
      <c r="E48" s="30">
        <f xml:space="preserve"> +E44 +E45 +E46 - E47</f>
        <v>159315466</v>
      </c>
      <c r="F48" s="30">
        <f xml:space="preserve"> +F44 +F45 +F46 - F47</f>
        <v>70537966</v>
      </c>
      <c r="G48" s="30">
        <f xml:space="preserve"> +G44 +G45 +G46 - G47</f>
        <v>90959549</v>
      </c>
      <c r="H48" s="30">
        <f xml:space="preserve"> +H44 +H45 +H46 - H47</f>
        <v>6513790</v>
      </c>
      <c r="I48" s="30">
        <f t="shared" si="0"/>
        <v>327326771</v>
      </c>
      <c r="J48" s="18">
        <f xml:space="preserve"> +J44 +J45 +J46 - J47</f>
        <v>0</v>
      </c>
      <c r="K48" s="30">
        <f t="shared" si="1"/>
        <v>327326771</v>
      </c>
    </row>
  </sheetData>
  <sheetProtection algorithmName="SHA-512" hashValue="vN85Qc7YuDKTDfjOM4amo05Jsy31Gap5BlWC3Xm+XfJtZty6rVtAIqIFPheMndeQVtz1LlYN2mXPmIE1sELamQ==" saltValue="E520P85UNJ3JRRZJ8gFiXQ==" spinCount="100000" sheet="1" objects="1" scenarios="1"/>
  <mergeCells count="13">
    <mergeCell ref="B3:K3"/>
    <mergeCell ref="B5:K5"/>
    <mergeCell ref="B7:D7"/>
    <mergeCell ref="B8:B20"/>
    <mergeCell ref="C8:C12"/>
    <mergeCell ref="C13:C19"/>
    <mergeCell ref="B43:B48"/>
    <mergeCell ref="B21:B28"/>
    <mergeCell ref="C21:C24"/>
    <mergeCell ref="C25:C27"/>
    <mergeCell ref="B30:B41"/>
    <mergeCell ref="C30:C34"/>
    <mergeCell ref="C35:C40"/>
  </mergeCells>
  <phoneticPr fontId="1"/>
  <pageMargins left="0.7" right="0.7" top="0.75" bottom="0.75" header="0.3" footer="0.3"/>
  <pageSetup paperSize="9" scale="4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社会福祉事業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Matsuoka</dc:creator>
  <cp:lastModifiedBy>Owner</cp:lastModifiedBy>
  <dcterms:created xsi:type="dcterms:W3CDTF">2017-06-19T14:09:03Z</dcterms:created>
  <dcterms:modified xsi:type="dcterms:W3CDTF">2017-06-20T04:59:09Z</dcterms:modified>
</cp:coreProperties>
</file>