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公開書類\"/>
    </mc:Choice>
  </mc:AlternateContent>
  <bookViews>
    <workbookView xWindow="0" yWindow="0" windowWidth="20490" windowHeight="7770"/>
  </bookViews>
  <sheets>
    <sheet name="こぶし今里保育園" sheetId="1" r:id="rId1"/>
    <sheet name="こぶし中央保育園" sheetId="2" r:id="rId2"/>
    <sheet name="こぶし花園保育園" sheetId="3" r:id="rId3"/>
    <sheet name="こぶし福祉会本部" sheetId="4" r:id="rId4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4" l="1"/>
  <c r="G83" i="4"/>
  <c r="G80" i="4"/>
  <c r="G79" i="4"/>
  <c r="G78" i="4"/>
  <c r="F77" i="4"/>
  <c r="F81" i="4" s="1"/>
  <c r="E77" i="4"/>
  <c r="E81" i="4" s="1"/>
  <c r="G81" i="4" s="1"/>
  <c r="G75" i="4"/>
  <c r="G74" i="4"/>
  <c r="G73" i="4"/>
  <c r="F72" i="4"/>
  <c r="F76" i="4" s="1"/>
  <c r="F82" i="4" s="1"/>
  <c r="E72" i="4"/>
  <c r="E76" i="4" s="1"/>
  <c r="E70" i="4"/>
  <c r="G70" i="4" s="1"/>
  <c r="G69" i="4"/>
  <c r="G68" i="4"/>
  <c r="G67" i="4"/>
  <c r="G66" i="4"/>
  <c r="G65" i="4"/>
  <c r="G64" i="4"/>
  <c r="G63" i="4"/>
  <c r="G62" i="4"/>
  <c r="F61" i="4"/>
  <c r="F70" i="4" s="1"/>
  <c r="E61" i="4"/>
  <c r="G61" i="4" s="1"/>
  <c r="G60" i="4"/>
  <c r="G58" i="4"/>
  <c r="G57" i="4"/>
  <c r="G56" i="4"/>
  <c r="F55" i="4"/>
  <c r="F59" i="4" s="1"/>
  <c r="F71" i="4" s="1"/>
  <c r="E55" i="4"/>
  <c r="E59" i="4" s="1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F34" i="4"/>
  <c r="E34" i="4"/>
  <c r="G34" i="4" s="1"/>
  <c r="G33" i="4"/>
  <c r="G32" i="4"/>
  <c r="G31" i="4"/>
  <c r="G30" i="4"/>
  <c r="G29" i="4"/>
  <c r="G28" i="4"/>
  <c r="G27" i="4"/>
  <c r="G26" i="4"/>
  <c r="F25" i="4"/>
  <c r="F53" i="4" s="1"/>
  <c r="E25" i="4"/>
  <c r="G25" i="4" s="1"/>
  <c r="G24" i="4"/>
  <c r="G23" i="4"/>
  <c r="G22" i="4"/>
  <c r="G21" i="4"/>
  <c r="G20" i="4"/>
  <c r="G19" i="4"/>
  <c r="F18" i="4"/>
  <c r="E18" i="4"/>
  <c r="G18" i="4" s="1"/>
  <c r="F17" i="4"/>
  <c r="F54" i="4" s="1"/>
  <c r="G16" i="4"/>
  <c r="G15" i="4"/>
  <c r="F14" i="4"/>
  <c r="E14" i="4"/>
  <c r="G14" i="4" s="1"/>
  <c r="G13" i="4"/>
  <c r="G12" i="4"/>
  <c r="G11" i="4"/>
  <c r="G10" i="4"/>
  <c r="G9" i="4"/>
  <c r="F8" i="4"/>
  <c r="E8" i="4"/>
  <c r="G8" i="4" s="1"/>
  <c r="G7" i="4"/>
  <c r="F6" i="4"/>
  <c r="E6" i="4"/>
  <c r="G6" i="4" s="1"/>
  <c r="G86" i="3"/>
  <c r="G83" i="3"/>
  <c r="G80" i="3"/>
  <c r="G79" i="3"/>
  <c r="G78" i="3"/>
  <c r="F77" i="3"/>
  <c r="F81" i="3" s="1"/>
  <c r="E77" i="3"/>
  <c r="E81" i="3" s="1"/>
  <c r="G81" i="3" s="1"/>
  <c r="G75" i="3"/>
  <c r="G74" i="3"/>
  <c r="G73" i="3"/>
  <c r="F72" i="3"/>
  <c r="F76" i="3" s="1"/>
  <c r="F82" i="3" s="1"/>
  <c r="E72" i="3"/>
  <c r="E76" i="3" s="1"/>
  <c r="F70" i="3"/>
  <c r="G69" i="3"/>
  <c r="G68" i="3"/>
  <c r="G67" i="3"/>
  <c r="G66" i="3"/>
  <c r="G65" i="3"/>
  <c r="G64" i="3"/>
  <c r="G63" i="3"/>
  <c r="G62" i="3"/>
  <c r="F61" i="3"/>
  <c r="E61" i="3"/>
  <c r="G61" i="3" s="1"/>
  <c r="G60" i="3"/>
  <c r="G58" i="3"/>
  <c r="G57" i="3"/>
  <c r="G56" i="3"/>
  <c r="F55" i="3"/>
  <c r="F59" i="3" s="1"/>
  <c r="F71" i="3" s="1"/>
  <c r="E55" i="3"/>
  <c r="E59" i="3" s="1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F34" i="3"/>
  <c r="E34" i="3"/>
  <c r="G34" i="3" s="1"/>
  <c r="G33" i="3"/>
  <c r="G32" i="3"/>
  <c r="G31" i="3"/>
  <c r="G30" i="3"/>
  <c r="G29" i="3"/>
  <c r="G28" i="3"/>
  <c r="G27" i="3"/>
  <c r="G26" i="3"/>
  <c r="F25" i="3"/>
  <c r="E25" i="3"/>
  <c r="E53" i="3" s="1"/>
  <c r="G53" i="3" s="1"/>
  <c r="G24" i="3"/>
  <c r="G23" i="3"/>
  <c r="G22" i="3"/>
  <c r="G21" i="3"/>
  <c r="G20" i="3"/>
  <c r="G19" i="3"/>
  <c r="F18" i="3"/>
  <c r="F53" i="3" s="1"/>
  <c r="E18" i="3"/>
  <c r="G18" i="3" s="1"/>
  <c r="E17" i="3"/>
  <c r="G16" i="3"/>
  <c r="G15" i="3"/>
  <c r="F14" i="3"/>
  <c r="E14" i="3"/>
  <c r="G14" i="3" s="1"/>
  <c r="G13" i="3"/>
  <c r="G12" i="3"/>
  <c r="G11" i="3"/>
  <c r="G10" i="3"/>
  <c r="G9" i="3"/>
  <c r="F8" i="3"/>
  <c r="E8" i="3"/>
  <c r="G8" i="3" s="1"/>
  <c r="G7" i="3"/>
  <c r="F6" i="3"/>
  <c r="F17" i="3" s="1"/>
  <c r="F54" i="3" s="1"/>
  <c r="F85" i="3" s="1"/>
  <c r="F87" i="3" s="1"/>
  <c r="E6" i="3"/>
  <c r="G6" i="3" s="1"/>
  <c r="G86" i="2"/>
  <c r="G83" i="2"/>
  <c r="G80" i="2"/>
  <c r="G79" i="2"/>
  <c r="G78" i="2"/>
  <c r="F77" i="2"/>
  <c r="F81" i="2" s="1"/>
  <c r="E77" i="2"/>
  <c r="E81" i="2" s="1"/>
  <c r="G81" i="2" s="1"/>
  <c r="G75" i="2"/>
  <c r="G74" i="2"/>
  <c r="G73" i="2"/>
  <c r="F72" i="2"/>
  <c r="F76" i="2" s="1"/>
  <c r="F82" i="2" s="1"/>
  <c r="E72" i="2"/>
  <c r="E76" i="2" s="1"/>
  <c r="E70" i="2"/>
  <c r="G70" i="2" s="1"/>
  <c r="G69" i="2"/>
  <c r="G68" i="2"/>
  <c r="G67" i="2"/>
  <c r="G66" i="2"/>
  <c r="G65" i="2"/>
  <c r="G64" i="2"/>
  <c r="G63" i="2"/>
  <c r="G62" i="2"/>
  <c r="F61" i="2"/>
  <c r="F70" i="2" s="1"/>
  <c r="E61" i="2"/>
  <c r="G61" i="2" s="1"/>
  <c r="G60" i="2"/>
  <c r="G58" i="2"/>
  <c r="G57" i="2"/>
  <c r="G56" i="2"/>
  <c r="F55" i="2"/>
  <c r="F59" i="2" s="1"/>
  <c r="F71" i="2" s="1"/>
  <c r="E55" i="2"/>
  <c r="E59" i="2" s="1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F34" i="2"/>
  <c r="E34" i="2"/>
  <c r="G34" i="2" s="1"/>
  <c r="G33" i="2"/>
  <c r="G32" i="2"/>
  <c r="G31" i="2"/>
  <c r="G30" i="2"/>
  <c r="G29" i="2"/>
  <c r="G28" i="2"/>
  <c r="G27" i="2"/>
  <c r="G26" i="2"/>
  <c r="F25" i="2"/>
  <c r="F53" i="2" s="1"/>
  <c r="E25" i="2"/>
  <c r="G25" i="2" s="1"/>
  <c r="G24" i="2"/>
  <c r="G23" i="2"/>
  <c r="G22" i="2"/>
  <c r="G21" i="2"/>
  <c r="G20" i="2"/>
  <c r="G19" i="2"/>
  <c r="F18" i="2"/>
  <c r="E18" i="2"/>
  <c r="G18" i="2" s="1"/>
  <c r="F17" i="2"/>
  <c r="F54" i="2" s="1"/>
  <c r="G16" i="2"/>
  <c r="G15" i="2"/>
  <c r="F14" i="2"/>
  <c r="E14" i="2"/>
  <c r="G14" i="2" s="1"/>
  <c r="G13" i="2"/>
  <c r="G12" i="2"/>
  <c r="G11" i="2"/>
  <c r="G10" i="2"/>
  <c r="G9" i="2"/>
  <c r="F8" i="2"/>
  <c r="E8" i="2"/>
  <c r="G8" i="2" s="1"/>
  <c r="G7" i="2"/>
  <c r="F6" i="2"/>
  <c r="E6" i="2"/>
  <c r="G6" i="2" s="1"/>
  <c r="G86" i="1"/>
  <c r="G83" i="1"/>
  <c r="G80" i="1"/>
  <c r="G79" i="1"/>
  <c r="G78" i="1"/>
  <c r="F77" i="1"/>
  <c r="F81" i="1" s="1"/>
  <c r="E77" i="1"/>
  <c r="E81" i="1" s="1"/>
  <c r="G81" i="1" s="1"/>
  <c r="G75" i="1"/>
  <c r="G74" i="1"/>
  <c r="G73" i="1"/>
  <c r="F72" i="1"/>
  <c r="F76" i="1" s="1"/>
  <c r="F82" i="1" s="1"/>
  <c r="E72" i="1"/>
  <c r="E76" i="1" s="1"/>
  <c r="F70" i="1"/>
  <c r="G69" i="1"/>
  <c r="G68" i="1"/>
  <c r="G67" i="1"/>
  <c r="G66" i="1"/>
  <c r="G65" i="1"/>
  <c r="G64" i="1"/>
  <c r="G63" i="1"/>
  <c r="G62" i="1"/>
  <c r="F61" i="1"/>
  <c r="E61" i="1"/>
  <c r="E70" i="1" s="1"/>
  <c r="G60" i="1"/>
  <c r="G58" i="1"/>
  <c r="G57" i="1"/>
  <c r="G56" i="1"/>
  <c r="F55" i="1"/>
  <c r="F59" i="1" s="1"/>
  <c r="E55" i="1"/>
  <c r="E59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F34" i="1"/>
  <c r="E34" i="1"/>
  <c r="G33" i="1"/>
  <c r="G32" i="1"/>
  <c r="G31" i="1"/>
  <c r="G30" i="1"/>
  <c r="G29" i="1"/>
  <c r="G28" i="1"/>
  <c r="G27" i="1"/>
  <c r="G26" i="1"/>
  <c r="F25" i="1"/>
  <c r="E25" i="1"/>
  <c r="E53" i="1" s="1"/>
  <c r="G24" i="1"/>
  <c r="G23" i="1"/>
  <c r="G22" i="1"/>
  <c r="G21" i="1"/>
  <c r="G20" i="1"/>
  <c r="G19" i="1"/>
  <c r="F18" i="1"/>
  <c r="E18" i="1"/>
  <c r="G18" i="1" s="1"/>
  <c r="E17" i="1"/>
  <c r="G16" i="1"/>
  <c r="G15" i="1"/>
  <c r="F14" i="1"/>
  <c r="E14" i="1"/>
  <c r="G14" i="1" s="1"/>
  <c r="G13" i="1"/>
  <c r="G12" i="1"/>
  <c r="G11" i="1"/>
  <c r="G10" i="1"/>
  <c r="G9" i="1"/>
  <c r="F8" i="1"/>
  <c r="F6" i="1" s="1"/>
  <c r="F17" i="1" s="1"/>
  <c r="E8" i="1"/>
  <c r="G7" i="1"/>
  <c r="E6" i="1"/>
  <c r="G6" i="1" s="1"/>
  <c r="E71" i="1" l="1"/>
  <c r="G59" i="1"/>
  <c r="G17" i="1"/>
  <c r="G25" i="1"/>
  <c r="G55" i="1"/>
  <c r="G8" i="1"/>
  <c r="F53" i="1"/>
  <c r="F54" i="1" s="1"/>
  <c r="F85" i="1" s="1"/>
  <c r="F87" i="1" s="1"/>
  <c r="G34" i="1"/>
  <c r="F71" i="1"/>
  <c r="G70" i="1"/>
  <c r="G61" i="1"/>
  <c r="E82" i="1"/>
  <c r="G82" i="1" s="1"/>
  <c r="G76" i="1"/>
  <c r="F85" i="2"/>
  <c r="F87" i="2" s="1"/>
  <c r="E82" i="2"/>
  <c r="G82" i="2" s="1"/>
  <c r="G76" i="2"/>
  <c r="G17" i="3"/>
  <c r="E82" i="3"/>
  <c r="G82" i="3" s="1"/>
  <c r="G76" i="3"/>
  <c r="F85" i="4"/>
  <c r="F87" i="4" s="1"/>
  <c r="E82" i="4"/>
  <c r="G82" i="4" s="1"/>
  <c r="G76" i="4"/>
  <c r="E54" i="1"/>
  <c r="E71" i="2"/>
  <c r="G71" i="2" s="1"/>
  <c r="G59" i="2"/>
  <c r="G59" i="3"/>
  <c r="E71" i="4"/>
  <c r="G71" i="4" s="1"/>
  <c r="G59" i="4"/>
  <c r="G72" i="1"/>
  <c r="E17" i="2"/>
  <c r="E53" i="2"/>
  <c r="G53" i="2" s="1"/>
  <c r="G55" i="2"/>
  <c r="G77" i="2"/>
  <c r="E54" i="3"/>
  <c r="E70" i="3"/>
  <c r="G70" i="3" s="1"/>
  <c r="G72" i="3"/>
  <c r="E17" i="4"/>
  <c r="E53" i="4"/>
  <c r="G53" i="4" s="1"/>
  <c r="G55" i="4"/>
  <c r="G77" i="4"/>
  <c r="G77" i="1"/>
  <c r="G72" i="2"/>
  <c r="G25" i="3"/>
  <c r="G55" i="3"/>
  <c r="G77" i="3"/>
  <c r="G72" i="4"/>
  <c r="E54" i="4" l="1"/>
  <c r="G17" i="4"/>
  <c r="E71" i="3"/>
  <c r="G71" i="3" s="1"/>
  <c r="G54" i="3"/>
  <c r="E54" i="2"/>
  <c r="G17" i="2"/>
  <c r="E85" i="1"/>
  <c r="G54" i="1"/>
  <c r="G53" i="1"/>
  <c r="G71" i="1"/>
  <c r="E85" i="4" l="1"/>
  <c r="G54" i="4"/>
  <c r="E87" i="1"/>
  <c r="G87" i="1" s="1"/>
  <c r="G85" i="1"/>
  <c r="E85" i="2"/>
  <c r="G54" i="2"/>
  <c r="E85" i="3"/>
  <c r="E87" i="3" l="1"/>
  <c r="G87" i="3" s="1"/>
  <c r="G85" i="3"/>
  <c r="E87" i="2"/>
  <c r="G87" i="2" s="1"/>
  <c r="G85" i="2"/>
  <c r="E87" i="4"/>
  <c r="G87" i="4" s="1"/>
  <c r="G85" i="4"/>
</calcChain>
</file>

<file path=xl/sharedStrings.xml><?xml version="1.0" encoding="utf-8"?>
<sst xmlns="http://schemas.openxmlformats.org/spreadsheetml/2006/main" count="396" uniqueCount="95">
  <si>
    <t>第一号第四様式（第十七条第四項関係）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</si>
  <si>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こぶし今里保育園  資金収支計算書</t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</si>
  <si>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</si>
  <si>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</si>
  <si>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</si>
  <si>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</si>
  <si>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</si>
  <si>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</si>
  <si>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</si>
  <si>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</si>
  <si>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</si>
  <si>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保育事業収入</t>
  </si>
  <si>
    <t>　委託費収入</t>
  </si>
  <si>
    <t>　その他の事業収入</t>
  </si>
  <si>
    <t>　　補助金事業収入</t>
  </si>
  <si>
    <t>　　受託事業収入</t>
  </si>
  <si>
    <t>　　その他の事業収入</t>
  </si>
  <si>
    <t>経常経費寄附金収入</t>
  </si>
  <si>
    <t>受取利息配当金収入</t>
  </si>
  <si>
    <t>その他の収入</t>
  </si>
  <si>
    <t>　記念事業収入</t>
  </si>
  <si>
    <t>　雑収入</t>
  </si>
  <si>
    <t>事業活動収入計（１）</t>
  </si>
  <si>
    <t>支出</t>
  </si>
  <si>
    <t>人件費支出</t>
  </si>
  <si>
    <t>　役員報酬支出</t>
  </si>
  <si>
    <t>　職員給料支出</t>
  </si>
  <si>
    <t>　職員賞与支出</t>
  </si>
  <si>
    <t>　非常勤職員給与支出</t>
  </si>
  <si>
    <t>　退職給付支出</t>
  </si>
  <si>
    <t>　法定福利費支出</t>
  </si>
  <si>
    <t>事業費支出</t>
  </si>
  <si>
    <t>　給食費支出</t>
  </si>
  <si>
    <t>　保健衛生費支出</t>
  </si>
  <si>
    <t>　保育材料費支出</t>
  </si>
  <si>
    <t>　水道光熱費支出</t>
  </si>
  <si>
    <t>　消耗器具備品費支出</t>
  </si>
  <si>
    <t>　保険料支出</t>
  </si>
  <si>
    <t>　賃借料支出</t>
  </si>
  <si>
    <t>　雑支出</t>
  </si>
  <si>
    <t>事務費支出</t>
  </si>
  <si>
    <t>　福利厚生費支出</t>
  </si>
  <si>
    <t>　旅費交通費支出</t>
  </si>
  <si>
    <t>　研修研究費支出</t>
  </si>
  <si>
    <t>　事務消耗品費支出</t>
  </si>
  <si>
    <t>　印刷製本費支出</t>
  </si>
  <si>
    <t>　修繕費支出</t>
  </si>
  <si>
    <t>　通信運搬費支出</t>
  </si>
  <si>
    <t>　会議費支出</t>
  </si>
  <si>
    <t>　手数料支出</t>
  </si>
  <si>
    <t>　土地・建物賃借料支出</t>
  </si>
  <si>
    <t>　租税公課支出</t>
  </si>
  <si>
    <t>　諸会費支出</t>
  </si>
  <si>
    <t>　記念事業支出</t>
  </si>
  <si>
    <t>支払利息支出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</si>
  <si>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</si>
  <si>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</si>
  <si>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</si>
  <si>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</si>
  <si>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　施設整備等補助金収入</t>
  </si>
  <si>
    <t>　設備資金借入金元金償還補助金収入</t>
  </si>
  <si>
    <t>設備資金借入金収入</t>
  </si>
  <si>
    <t>施設整備等収入計（４）</t>
  </si>
  <si>
    <t>設備資金借入金元金償還支出</t>
  </si>
  <si>
    <t>固定資産取得支出</t>
  </si>
  <si>
    <t>　土地取得支出</t>
  </si>
  <si>
    <t>　建物取得支出</t>
  </si>
  <si>
    <t>　構築物取得支出</t>
  </si>
  <si>
    <t>　機械及び装置取得支出</t>
  </si>
  <si>
    <t>　車輌運搬具取得支出</t>
  </si>
  <si>
    <t>　器具及び備品取得支出</t>
  </si>
  <si>
    <t>　ソフトウェア取得支出</t>
  </si>
  <si>
    <t>　建設仮勘定</t>
  </si>
  <si>
    <t>施設整備等支出計（５）</t>
  </si>
  <si>
    <t>施設整備等資金収支差額（６）＝（４）－（５）</t>
  </si>
  <si>
    <t>その他の活動による収支</t>
  </si>
  <si>
    <t>積立資産取崩収入</t>
  </si>
  <si>
    <t>　退職給付引当資産取崩収入</t>
  </si>
  <si>
    <t>　積立資産取崩収入</t>
  </si>
  <si>
    <t>拠点区分間繰入金収入</t>
  </si>
  <si>
    <t>その他の活動収入計（７）</t>
  </si>
  <si>
    <t>積立資産支出</t>
  </si>
  <si>
    <t>　退職給付引当資産支出</t>
  </si>
  <si>
    <t>　積立資産支出</t>
  </si>
  <si>
    <t>拠点区分間繰入金支出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</si>
  <si>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</si>
  <si>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</si>
  <si>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</si>
  <si>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</si>
  <si>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</si>
  <si>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</si>
  <si>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こぶし中央保育園  資金収支計算書</t>
    <phoneticPr fontId="4"/>
  </si>
  <si>
    <t>こぶし花園保育園  資金収支計算書</t>
    <phoneticPr fontId="4"/>
  </si>
  <si>
    <t>（自）平成28年4月1日  （至）平成29年3月31日</t>
    <phoneticPr fontId="4"/>
  </si>
  <si>
    <t>こぶし福祉会本部  資金収支計算書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</si>
</sst>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vertical="center" shrinkToFit="1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Font="1" applyFill="1" applyBorder="1" applyAlignment="1">
      <alignment vertical="center" shrinkToFit="1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0" fontId="7" fillId="0" borderId="1" xfId="2" applyFont="1" applyFill="1" applyBorder="1" applyAlignment="1">
      <alignment vertical="center" shrinkToFit="1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/>
    </xf>
    <xf numFmtId="0" fontId="7" fillId="0" borderId="3" xfId="2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Font="1" applyFill="1" applyBorder="1" applyAlignment="1">
      <alignment vertical="center" textRotation="255"/>
    </xf>
    <xf numFmtId="0" fontId="7" fillId="0" borderId="12" xfId="2" applyFont="1" applyFill="1" applyBorder="1" applyAlignment="1">
      <alignment vertical="center"/>
    </xf>
    <xf numFmtId="0" fontId="7" fillId="0" borderId="13" xfId="2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vertical="center" textRotation="255"/>
    </xf>
    <xf numFmtId="0" fontId="7" fillId="0" borderId="3" xfId="2" applyFont="1" applyFill="1" applyBorder="1" applyAlignment="1">
      <alignment vertical="center" textRotation="255"/>
    </xf>
    <xf numFmtId="0" fontId="7" fillId="0" borderId="4" xfId="2" applyFont="1" applyFill="1" applyBorder="1" applyAlignment="1">
      <alignment vertical="center" textRotation="255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7"/>
  <sheetViews>
    <sheetView showGridLines="0" tabSelected="1" zoomScaleNormal="100" workbookViewId="0"/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28" t="s">
        <v>1</v>
      </c>
      <c r="C2" s="28"/>
      <c r="D2" s="28"/>
      <c r="E2" s="28"/>
      <c r="F2" s="28"/>
      <c r="G2" s="28"/>
      <c r="H2" s="28"/>
    </row>
    <row r="3" spans="2:8" ht="21">
      <c r="B3" s="29" t="s">
        <v>2</v>
      </c>
      <c r="C3" s="29"/>
      <c r="D3" s="29"/>
      <c r="E3" s="29"/>
      <c r="F3" s="29"/>
      <c r="G3" s="29"/>
      <c r="H3" s="29"/>
    </row>
    <row r="4" spans="2:8" ht="15.75">
      <c r="B4" s="4"/>
      <c r="C4" s="4"/>
      <c r="D4" s="4"/>
      <c r="E4" s="4"/>
      <c r="F4" s="2"/>
      <c r="G4" s="2"/>
      <c r="H4" s="4" t="s">
        <v>3</v>
      </c>
    </row>
    <row r="5" spans="2:8" ht="14.25">
      <c r="B5" s="30" t="s">
        <v>4</v>
      </c>
      <c r="C5" s="30"/>
      <c r="D5" s="30"/>
      <c r="E5" s="5" t="s">
        <v>5</v>
      </c>
      <c r="F5" s="5" t="s">
        <v>6</v>
      </c>
      <c r="G5" s="5" t="s">
        <v>7</v>
      </c>
      <c r="H5" s="5" t="s">
        <v>8</v>
      </c>
    </row>
    <row r="6" spans="2:8" ht="14.25">
      <c r="B6" s="31" t="s">
        <v>9</v>
      </c>
      <c r="C6" s="31" t="s">
        <v>10</v>
      </c>
      <c r="D6" s="6" t="s">
        <v>11</v>
      </c>
      <c r="E6" s="7">
        <f>+E7+E8</f>
        <v>143458840</v>
      </c>
      <c r="F6" s="7">
        <f>+F7+F8</f>
        <v>146051467</v>
      </c>
      <c r="G6" s="7">
        <f>E6-F6</f>
        <v>-2592627</v>
      </c>
      <c r="H6" s="7"/>
    </row>
    <row r="7" spans="2:8" ht="14.25">
      <c r="B7" s="32"/>
      <c r="C7" s="32"/>
      <c r="D7" s="8" t="s">
        <v>12</v>
      </c>
      <c r="E7" s="9">
        <v>118168840</v>
      </c>
      <c r="F7" s="9">
        <v>117847090</v>
      </c>
      <c r="G7" s="9">
        <f t="shared" ref="G7:G70" si="0">E7-F7</f>
        <v>321750</v>
      </c>
      <c r="H7" s="9"/>
    </row>
    <row r="8" spans="2:8" ht="14.25">
      <c r="B8" s="32"/>
      <c r="C8" s="32"/>
      <c r="D8" s="8" t="s">
        <v>13</v>
      </c>
      <c r="E8" s="9">
        <f>+E9+E10+E11</f>
        <v>25290000</v>
      </c>
      <c r="F8" s="9">
        <f>+F9+F10+F11</f>
        <v>28204377</v>
      </c>
      <c r="G8" s="9">
        <f t="shared" si="0"/>
        <v>-2914377</v>
      </c>
      <c r="H8" s="9"/>
    </row>
    <row r="9" spans="2:8" ht="14.25">
      <c r="B9" s="32"/>
      <c r="C9" s="32"/>
      <c r="D9" s="8" t="s">
        <v>14</v>
      </c>
      <c r="E9" s="9">
        <v>3500000</v>
      </c>
      <c r="F9" s="9">
        <v>4209052</v>
      </c>
      <c r="G9" s="9">
        <f t="shared" si="0"/>
        <v>-709052</v>
      </c>
      <c r="H9" s="9"/>
    </row>
    <row r="10" spans="2:8" ht="14.25">
      <c r="B10" s="32"/>
      <c r="C10" s="32"/>
      <c r="D10" s="8" t="s">
        <v>15</v>
      </c>
      <c r="E10" s="9">
        <v>21790000</v>
      </c>
      <c r="F10" s="9">
        <v>23995325</v>
      </c>
      <c r="G10" s="9">
        <f t="shared" si="0"/>
        <v>-2205325</v>
      </c>
      <c r="H10" s="9"/>
    </row>
    <row r="11" spans="2:8" ht="14.25">
      <c r="B11" s="32"/>
      <c r="C11" s="32"/>
      <c r="D11" s="8" t="s">
        <v>16</v>
      </c>
      <c r="E11" s="9"/>
      <c r="F11" s="9"/>
      <c r="G11" s="9">
        <f t="shared" si="0"/>
        <v>0</v>
      </c>
      <c r="H11" s="9"/>
    </row>
    <row r="12" spans="2:8" ht="14.25">
      <c r="B12" s="32"/>
      <c r="C12" s="32"/>
      <c r="D12" s="8" t="s">
        <v>17</v>
      </c>
      <c r="E12" s="9">
        <v>150000</v>
      </c>
      <c r="F12" s="9"/>
      <c r="G12" s="9">
        <f t="shared" si="0"/>
        <v>150000</v>
      </c>
      <c r="H12" s="9"/>
    </row>
    <row r="13" spans="2:8" ht="14.25">
      <c r="B13" s="32"/>
      <c r="C13" s="32"/>
      <c r="D13" s="8" t="s">
        <v>18</v>
      </c>
      <c r="E13" s="9">
        <v>15000</v>
      </c>
      <c r="F13" s="9">
        <v>14266</v>
      </c>
      <c r="G13" s="9">
        <f t="shared" si="0"/>
        <v>734</v>
      </c>
      <c r="H13" s="9"/>
    </row>
    <row r="14" spans="2:8" ht="14.25">
      <c r="B14" s="32"/>
      <c r="C14" s="32"/>
      <c r="D14" s="8" t="s">
        <v>19</v>
      </c>
      <c r="E14" s="9">
        <f>+E15+E16</f>
        <v>150000</v>
      </c>
      <c r="F14" s="9">
        <f>+F15+F16</f>
        <v>262113</v>
      </c>
      <c r="G14" s="9">
        <f t="shared" si="0"/>
        <v>-112113</v>
      </c>
      <c r="H14" s="9"/>
    </row>
    <row r="15" spans="2:8" ht="14.25">
      <c r="B15" s="32"/>
      <c r="C15" s="32"/>
      <c r="D15" s="8" t="s">
        <v>20</v>
      </c>
      <c r="E15" s="9"/>
      <c r="F15" s="9"/>
      <c r="G15" s="9">
        <f t="shared" si="0"/>
        <v>0</v>
      </c>
      <c r="H15" s="9"/>
    </row>
    <row r="16" spans="2:8" ht="14.25">
      <c r="B16" s="32"/>
      <c r="C16" s="32"/>
      <c r="D16" s="8" t="s">
        <v>21</v>
      </c>
      <c r="E16" s="9">
        <v>150000</v>
      </c>
      <c r="F16" s="9">
        <v>262113</v>
      </c>
      <c r="G16" s="9">
        <f t="shared" si="0"/>
        <v>-112113</v>
      </c>
      <c r="H16" s="9"/>
    </row>
    <row r="17" spans="2:8" ht="14.25">
      <c r="B17" s="32"/>
      <c r="C17" s="33"/>
      <c r="D17" s="10" t="s">
        <v>22</v>
      </c>
      <c r="E17" s="11">
        <f>+E6+E12+E13+E14</f>
        <v>143773840</v>
      </c>
      <c r="F17" s="11">
        <f>+F6+F12+F13+F14</f>
        <v>146327846</v>
      </c>
      <c r="G17" s="11">
        <f t="shared" si="0"/>
        <v>-2554006</v>
      </c>
      <c r="H17" s="11"/>
    </row>
    <row r="18" spans="2:8" ht="14.25">
      <c r="B18" s="32"/>
      <c r="C18" s="31" t="s">
        <v>23</v>
      </c>
      <c r="D18" s="8" t="s">
        <v>24</v>
      </c>
      <c r="E18" s="9">
        <f>+E19+E20+E21+E22+E23+E24</f>
        <v>97000000</v>
      </c>
      <c r="F18" s="9">
        <f>+F19+F20+F21+F22+F23+F24</f>
        <v>98159951</v>
      </c>
      <c r="G18" s="9">
        <f t="shared" si="0"/>
        <v>-1159951</v>
      </c>
      <c r="H18" s="9"/>
    </row>
    <row r="19" spans="2:8" ht="14.25">
      <c r="B19" s="32"/>
      <c r="C19" s="32"/>
      <c r="D19" s="8" t="s">
        <v>25</v>
      </c>
      <c r="E19" s="9"/>
      <c r="F19" s="9"/>
      <c r="G19" s="9">
        <f t="shared" si="0"/>
        <v>0</v>
      </c>
      <c r="H19" s="9"/>
    </row>
    <row r="20" spans="2:8" ht="14.25">
      <c r="B20" s="32"/>
      <c r="C20" s="32"/>
      <c r="D20" s="8" t="s">
        <v>26</v>
      </c>
      <c r="E20" s="9">
        <v>50000000</v>
      </c>
      <c r="F20" s="9">
        <v>50048819</v>
      </c>
      <c r="G20" s="9">
        <f t="shared" si="0"/>
        <v>-48819</v>
      </c>
      <c r="H20" s="9"/>
    </row>
    <row r="21" spans="2:8" ht="14.25">
      <c r="B21" s="32"/>
      <c r="C21" s="32"/>
      <c r="D21" s="8" t="s">
        <v>27</v>
      </c>
      <c r="E21" s="9">
        <v>17000000</v>
      </c>
      <c r="F21" s="9">
        <v>15580833</v>
      </c>
      <c r="G21" s="9">
        <f t="shared" si="0"/>
        <v>1419167</v>
      </c>
      <c r="H21" s="9"/>
    </row>
    <row r="22" spans="2:8" ht="14.25">
      <c r="B22" s="32"/>
      <c r="C22" s="32"/>
      <c r="D22" s="8" t="s">
        <v>28</v>
      </c>
      <c r="E22" s="9">
        <v>19000000</v>
      </c>
      <c r="F22" s="9">
        <v>20158982</v>
      </c>
      <c r="G22" s="9">
        <f t="shared" si="0"/>
        <v>-1158982</v>
      </c>
      <c r="H22" s="9"/>
    </row>
    <row r="23" spans="2:8" ht="14.25">
      <c r="B23" s="32"/>
      <c r="C23" s="32"/>
      <c r="D23" s="8" t="s">
        <v>29</v>
      </c>
      <c r="E23" s="9">
        <v>1000000</v>
      </c>
      <c r="F23" s="9">
        <v>1345499</v>
      </c>
      <c r="G23" s="9">
        <f t="shared" si="0"/>
        <v>-345499</v>
      </c>
      <c r="H23" s="9"/>
    </row>
    <row r="24" spans="2:8" ht="14.25">
      <c r="B24" s="32"/>
      <c r="C24" s="32"/>
      <c r="D24" s="8" t="s">
        <v>30</v>
      </c>
      <c r="E24" s="9">
        <v>10000000</v>
      </c>
      <c r="F24" s="9">
        <v>11025818</v>
      </c>
      <c r="G24" s="9">
        <f t="shared" si="0"/>
        <v>-1025818</v>
      </c>
      <c r="H24" s="9"/>
    </row>
    <row r="25" spans="2:8" ht="14.25">
      <c r="B25" s="32"/>
      <c r="C25" s="32"/>
      <c r="D25" s="8" t="s">
        <v>31</v>
      </c>
      <c r="E25" s="9">
        <f>+E26+E27+E28+E29+E30+E31+E32+E33</f>
        <v>15500000</v>
      </c>
      <c r="F25" s="9">
        <f>+F26+F27+F28+F29+F30+F31+F32+F33</f>
        <v>15394024</v>
      </c>
      <c r="G25" s="9">
        <f t="shared" si="0"/>
        <v>105976</v>
      </c>
      <c r="H25" s="9"/>
    </row>
    <row r="26" spans="2:8" ht="14.25">
      <c r="B26" s="32"/>
      <c r="C26" s="32"/>
      <c r="D26" s="8" t="s">
        <v>32</v>
      </c>
      <c r="E26" s="9">
        <v>7200000</v>
      </c>
      <c r="F26" s="9">
        <v>7645235</v>
      </c>
      <c r="G26" s="9">
        <f t="shared" si="0"/>
        <v>-445235</v>
      </c>
      <c r="H26" s="9"/>
    </row>
    <row r="27" spans="2:8" ht="14.25">
      <c r="B27" s="32"/>
      <c r="C27" s="32"/>
      <c r="D27" s="8" t="s">
        <v>33</v>
      </c>
      <c r="E27" s="9">
        <v>250000</v>
      </c>
      <c r="F27" s="9">
        <v>223987</v>
      </c>
      <c r="G27" s="9">
        <f t="shared" si="0"/>
        <v>26013</v>
      </c>
      <c r="H27" s="9"/>
    </row>
    <row r="28" spans="2:8" ht="14.25">
      <c r="B28" s="32"/>
      <c r="C28" s="32"/>
      <c r="D28" s="8" t="s">
        <v>34</v>
      </c>
      <c r="E28" s="9">
        <v>2600000</v>
      </c>
      <c r="F28" s="9">
        <v>2478019</v>
      </c>
      <c r="G28" s="9">
        <f t="shared" si="0"/>
        <v>121981</v>
      </c>
      <c r="H28" s="9"/>
    </row>
    <row r="29" spans="2:8" ht="14.25">
      <c r="B29" s="32"/>
      <c r="C29" s="32"/>
      <c r="D29" s="8" t="s">
        <v>35</v>
      </c>
      <c r="E29" s="9">
        <v>2700000</v>
      </c>
      <c r="F29" s="9">
        <v>2743187</v>
      </c>
      <c r="G29" s="9">
        <f t="shared" si="0"/>
        <v>-43187</v>
      </c>
      <c r="H29" s="9"/>
    </row>
    <row r="30" spans="2:8" ht="14.25">
      <c r="B30" s="32"/>
      <c r="C30" s="32"/>
      <c r="D30" s="8" t="s">
        <v>36</v>
      </c>
      <c r="E30" s="9">
        <v>800000</v>
      </c>
      <c r="F30" s="9">
        <v>856135</v>
      </c>
      <c r="G30" s="9">
        <f t="shared" si="0"/>
        <v>-56135</v>
      </c>
      <c r="H30" s="9"/>
    </row>
    <row r="31" spans="2:8" ht="14.25">
      <c r="B31" s="32"/>
      <c r="C31" s="32"/>
      <c r="D31" s="8" t="s">
        <v>37</v>
      </c>
      <c r="E31" s="9">
        <v>850000</v>
      </c>
      <c r="F31" s="9">
        <v>391040</v>
      </c>
      <c r="G31" s="9">
        <f t="shared" si="0"/>
        <v>458960</v>
      </c>
      <c r="H31" s="9"/>
    </row>
    <row r="32" spans="2:8" ht="14.25">
      <c r="B32" s="32"/>
      <c r="C32" s="32"/>
      <c r="D32" s="8" t="s">
        <v>38</v>
      </c>
      <c r="E32" s="9">
        <v>900000</v>
      </c>
      <c r="F32" s="9">
        <v>877474</v>
      </c>
      <c r="G32" s="9">
        <f t="shared" si="0"/>
        <v>22526</v>
      </c>
      <c r="H32" s="9"/>
    </row>
    <row r="33" spans="2:8" ht="14.25">
      <c r="B33" s="32"/>
      <c r="C33" s="32"/>
      <c r="D33" s="8" t="s">
        <v>39</v>
      </c>
      <c r="E33" s="9">
        <v>200000</v>
      </c>
      <c r="F33" s="9">
        <v>178947</v>
      </c>
      <c r="G33" s="9">
        <f t="shared" si="0"/>
        <v>21053</v>
      </c>
      <c r="H33" s="9"/>
    </row>
    <row r="34" spans="2:8" ht="14.25">
      <c r="B34" s="32"/>
      <c r="C34" s="32"/>
      <c r="D34" s="8" t="s">
        <v>40</v>
      </c>
      <c r="E34" s="9">
        <f>+E35+E36+E37+E38+E39+E40+E41+E42+E43+E44+E45+E46+E47+E48+E49+E50+E51</f>
        <v>10800000</v>
      </c>
      <c r="F34" s="9">
        <f>+F35+F36+F37+F38+F39+F40+F41+F42+F43+F44+F45+F46+F47+F48+F49+F50+F51</f>
        <v>9879480</v>
      </c>
      <c r="G34" s="9">
        <f t="shared" si="0"/>
        <v>920520</v>
      </c>
      <c r="H34" s="9"/>
    </row>
    <row r="35" spans="2:8" ht="14.25">
      <c r="B35" s="32"/>
      <c r="C35" s="32"/>
      <c r="D35" s="8" t="s">
        <v>41</v>
      </c>
      <c r="E35" s="9">
        <v>1000000</v>
      </c>
      <c r="F35" s="9">
        <v>995586</v>
      </c>
      <c r="G35" s="9">
        <f t="shared" si="0"/>
        <v>4414</v>
      </c>
      <c r="H35" s="9"/>
    </row>
    <row r="36" spans="2:8" ht="14.25">
      <c r="B36" s="32"/>
      <c r="C36" s="32"/>
      <c r="D36" s="8" t="s">
        <v>42</v>
      </c>
      <c r="E36" s="9">
        <v>1800000</v>
      </c>
      <c r="F36" s="9">
        <v>1748242</v>
      </c>
      <c r="G36" s="9">
        <f t="shared" si="0"/>
        <v>51758</v>
      </c>
      <c r="H36" s="9"/>
    </row>
    <row r="37" spans="2:8" ht="14.25">
      <c r="B37" s="32"/>
      <c r="C37" s="32"/>
      <c r="D37" s="8" t="s">
        <v>43</v>
      </c>
      <c r="E37" s="9">
        <v>1200000</v>
      </c>
      <c r="F37" s="9">
        <v>1113357</v>
      </c>
      <c r="G37" s="9">
        <f t="shared" si="0"/>
        <v>86643</v>
      </c>
      <c r="H37" s="9"/>
    </row>
    <row r="38" spans="2:8" ht="14.25">
      <c r="B38" s="32"/>
      <c r="C38" s="32"/>
      <c r="D38" s="8" t="s">
        <v>44</v>
      </c>
      <c r="E38" s="9">
        <v>100000</v>
      </c>
      <c r="F38" s="9">
        <v>114693</v>
      </c>
      <c r="G38" s="9">
        <f t="shared" si="0"/>
        <v>-14693</v>
      </c>
      <c r="H38" s="9"/>
    </row>
    <row r="39" spans="2:8" ht="14.25">
      <c r="B39" s="32"/>
      <c r="C39" s="32"/>
      <c r="D39" s="8" t="s">
        <v>45</v>
      </c>
      <c r="E39" s="9">
        <v>550000</v>
      </c>
      <c r="F39" s="9">
        <v>518984</v>
      </c>
      <c r="G39" s="9">
        <f t="shared" si="0"/>
        <v>31016</v>
      </c>
      <c r="H39" s="9"/>
    </row>
    <row r="40" spans="2:8" ht="14.25">
      <c r="B40" s="32"/>
      <c r="C40" s="32"/>
      <c r="D40" s="8" t="s">
        <v>35</v>
      </c>
      <c r="E40" s="9"/>
      <c r="F40" s="9"/>
      <c r="G40" s="9">
        <f t="shared" si="0"/>
        <v>0</v>
      </c>
      <c r="H40" s="9"/>
    </row>
    <row r="41" spans="2:8" ht="14.25">
      <c r="B41" s="32"/>
      <c r="C41" s="32"/>
      <c r="D41" s="8" t="s">
        <v>46</v>
      </c>
      <c r="E41" s="9">
        <v>1500000</v>
      </c>
      <c r="F41" s="9">
        <v>1129868</v>
      </c>
      <c r="G41" s="9">
        <f t="shared" si="0"/>
        <v>370132</v>
      </c>
      <c r="H41" s="9"/>
    </row>
    <row r="42" spans="2:8" ht="14.25">
      <c r="B42" s="32"/>
      <c r="C42" s="32"/>
      <c r="D42" s="8" t="s">
        <v>47</v>
      </c>
      <c r="E42" s="9">
        <v>500000</v>
      </c>
      <c r="F42" s="9">
        <v>482812</v>
      </c>
      <c r="G42" s="9">
        <f t="shared" si="0"/>
        <v>17188</v>
      </c>
      <c r="H42" s="9"/>
    </row>
    <row r="43" spans="2:8" ht="14.25">
      <c r="B43" s="32"/>
      <c r="C43" s="32"/>
      <c r="D43" s="8" t="s">
        <v>48</v>
      </c>
      <c r="E43" s="9">
        <v>150000</v>
      </c>
      <c r="F43" s="9">
        <v>143489</v>
      </c>
      <c r="G43" s="9">
        <f t="shared" si="0"/>
        <v>6511</v>
      </c>
      <c r="H43" s="9"/>
    </row>
    <row r="44" spans="2:8" ht="14.25">
      <c r="B44" s="32"/>
      <c r="C44" s="32"/>
      <c r="D44" s="8" t="s">
        <v>49</v>
      </c>
      <c r="E44" s="9">
        <v>1900000</v>
      </c>
      <c r="F44" s="9">
        <v>1913330</v>
      </c>
      <c r="G44" s="9">
        <f t="shared" si="0"/>
        <v>-13330</v>
      </c>
      <c r="H44" s="9"/>
    </row>
    <row r="45" spans="2:8" ht="14.25">
      <c r="B45" s="32"/>
      <c r="C45" s="32"/>
      <c r="D45" s="8" t="s">
        <v>37</v>
      </c>
      <c r="E45" s="9"/>
      <c r="F45" s="9"/>
      <c r="G45" s="9">
        <f t="shared" si="0"/>
        <v>0</v>
      </c>
      <c r="H45" s="9"/>
    </row>
    <row r="46" spans="2:8" ht="14.25">
      <c r="B46" s="32"/>
      <c r="C46" s="32"/>
      <c r="D46" s="8" t="s">
        <v>38</v>
      </c>
      <c r="E46" s="9">
        <v>250000</v>
      </c>
      <c r="F46" s="9">
        <v>151200</v>
      </c>
      <c r="G46" s="9">
        <f t="shared" si="0"/>
        <v>98800</v>
      </c>
      <c r="H46" s="9"/>
    </row>
    <row r="47" spans="2:8" ht="14.25">
      <c r="B47" s="32"/>
      <c r="C47" s="32"/>
      <c r="D47" s="8" t="s">
        <v>50</v>
      </c>
      <c r="E47" s="9">
        <v>1050000</v>
      </c>
      <c r="F47" s="9">
        <v>759819</v>
      </c>
      <c r="G47" s="9">
        <f t="shared" si="0"/>
        <v>290181</v>
      </c>
      <c r="H47" s="9"/>
    </row>
    <row r="48" spans="2:8" ht="14.25">
      <c r="B48" s="32"/>
      <c r="C48" s="32"/>
      <c r="D48" s="8" t="s">
        <v>51</v>
      </c>
      <c r="E48" s="9"/>
      <c r="F48" s="9"/>
      <c r="G48" s="9">
        <f t="shared" si="0"/>
        <v>0</v>
      </c>
      <c r="H48" s="9"/>
    </row>
    <row r="49" spans="2:8" ht="14.25">
      <c r="B49" s="32"/>
      <c r="C49" s="32"/>
      <c r="D49" s="8" t="s">
        <v>52</v>
      </c>
      <c r="E49" s="9">
        <v>300000</v>
      </c>
      <c r="F49" s="9">
        <v>275300</v>
      </c>
      <c r="G49" s="9">
        <f t="shared" si="0"/>
        <v>24700</v>
      </c>
      <c r="H49" s="9"/>
    </row>
    <row r="50" spans="2:8" ht="14.25">
      <c r="B50" s="32"/>
      <c r="C50" s="32"/>
      <c r="D50" s="8" t="s">
        <v>53</v>
      </c>
      <c r="E50" s="9"/>
      <c r="F50" s="9"/>
      <c r="G50" s="9">
        <f t="shared" si="0"/>
        <v>0</v>
      </c>
      <c r="H50" s="9"/>
    </row>
    <row r="51" spans="2:8" ht="14.25">
      <c r="B51" s="32"/>
      <c r="C51" s="32"/>
      <c r="D51" s="8" t="s">
        <v>39</v>
      </c>
      <c r="E51" s="9">
        <v>500000</v>
      </c>
      <c r="F51" s="9">
        <v>532800</v>
      </c>
      <c r="G51" s="9">
        <f t="shared" si="0"/>
        <v>-32800</v>
      </c>
      <c r="H51" s="9"/>
    </row>
    <row r="52" spans="2:8" ht="14.25">
      <c r="B52" s="32"/>
      <c r="C52" s="32"/>
      <c r="D52" s="8" t="s">
        <v>54</v>
      </c>
      <c r="E52" s="9">
        <v>150000</v>
      </c>
      <c r="F52" s="9">
        <v>150000</v>
      </c>
      <c r="G52" s="9">
        <f t="shared" si="0"/>
        <v>0</v>
      </c>
      <c r="H52" s="9"/>
    </row>
    <row r="53" spans="2:8" ht="14.25">
      <c r="B53" s="32"/>
      <c r="C53" s="33"/>
      <c r="D53" s="10" t="s">
        <v>55</v>
      </c>
      <c r="E53" s="11">
        <f>+E18+E25+E34+E52</f>
        <v>123450000</v>
      </c>
      <c r="F53" s="11">
        <f>+F18+F25+F34+F52</f>
        <v>123583455</v>
      </c>
      <c r="G53" s="11">
        <f t="shared" si="0"/>
        <v>-133455</v>
      </c>
      <c r="H53" s="11"/>
    </row>
    <row r="54" spans="2:8" ht="14.25">
      <c r="B54" s="33"/>
      <c r="C54" s="12" t="s">
        <v>56</v>
      </c>
      <c r="D54" s="13"/>
      <c r="E54" s="14">
        <f xml:space="preserve"> +E17 - E53</f>
        <v>20323840</v>
      </c>
      <c r="F54" s="14">
        <f xml:space="preserve"> +F17 - F53</f>
        <v>22744391</v>
      </c>
      <c r="G54" s="14">
        <f t="shared" si="0"/>
        <v>-2420551</v>
      </c>
      <c r="H54" s="14"/>
    </row>
    <row r="55" spans="2:8" ht="14.25">
      <c r="B55" s="31" t="s">
        <v>57</v>
      </c>
      <c r="C55" s="31" t="s">
        <v>10</v>
      </c>
      <c r="D55" s="8" t="s">
        <v>58</v>
      </c>
      <c r="E55" s="9">
        <f>+E56+E57</f>
        <v>0</v>
      </c>
      <c r="F55" s="9">
        <f>+F56+F57</f>
        <v>0</v>
      </c>
      <c r="G55" s="9">
        <f t="shared" si="0"/>
        <v>0</v>
      </c>
      <c r="H55" s="9"/>
    </row>
    <row r="56" spans="2:8" ht="14.25">
      <c r="B56" s="32"/>
      <c r="C56" s="32"/>
      <c r="D56" s="8" t="s">
        <v>59</v>
      </c>
      <c r="E56" s="9"/>
      <c r="F56" s="9"/>
      <c r="G56" s="9">
        <f t="shared" si="0"/>
        <v>0</v>
      </c>
      <c r="H56" s="9"/>
    </row>
    <row r="57" spans="2:8" ht="14.25">
      <c r="B57" s="32"/>
      <c r="C57" s="32"/>
      <c r="D57" s="8" t="s">
        <v>60</v>
      </c>
      <c r="E57" s="9"/>
      <c r="F57" s="9"/>
      <c r="G57" s="9">
        <f t="shared" si="0"/>
        <v>0</v>
      </c>
      <c r="H57" s="9"/>
    </row>
    <row r="58" spans="2:8" ht="14.25">
      <c r="B58" s="32"/>
      <c r="C58" s="32"/>
      <c r="D58" s="8" t="s">
        <v>61</v>
      </c>
      <c r="E58" s="9"/>
      <c r="F58" s="9"/>
      <c r="G58" s="9">
        <f t="shared" si="0"/>
        <v>0</v>
      </c>
      <c r="H58" s="9"/>
    </row>
    <row r="59" spans="2:8" ht="14.25">
      <c r="B59" s="32"/>
      <c r="C59" s="33"/>
      <c r="D59" s="10" t="s">
        <v>62</v>
      </c>
      <c r="E59" s="11">
        <f>+E55+E58</f>
        <v>0</v>
      </c>
      <c r="F59" s="11">
        <f>+F55+F58</f>
        <v>0</v>
      </c>
      <c r="G59" s="11">
        <f t="shared" si="0"/>
        <v>0</v>
      </c>
      <c r="H59" s="11"/>
    </row>
    <row r="60" spans="2:8" ht="14.25">
      <c r="B60" s="32"/>
      <c r="C60" s="31" t="s">
        <v>23</v>
      </c>
      <c r="D60" s="8" t="s">
        <v>63</v>
      </c>
      <c r="E60" s="9">
        <v>3000000</v>
      </c>
      <c r="F60" s="9">
        <v>3000000</v>
      </c>
      <c r="G60" s="9">
        <f t="shared" si="0"/>
        <v>0</v>
      </c>
      <c r="H60" s="9"/>
    </row>
    <row r="61" spans="2:8" ht="14.25">
      <c r="B61" s="32"/>
      <c r="C61" s="32"/>
      <c r="D61" s="8" t="s">
        <v>64</v>
      </c>
      <c r="E61" s="9">
        <f>+E62+E63+E64+E65+E66+E67+E68+E69</f>
        <v>11000000</v>
      </c>
      <c r="F61" s="9">
        <f>+F62+F63+F64+F65+F66+F67+F68+F69</f>
        <v>12571480</v>
      </c>
      <c r="G61" s="9">
        <f t="shared" si="0"/>
        <v>-1571480</v>
      </c>
      <c r="H61" s="9"/>
    </row>
    <row r="62" spans="2:8" ht="14.25">
      <c r="B62" s="32"/>
      <c r="C62" s="32"/>
      <c r="D62" s="8" t="s">
        <v>65</v>
      </c>
      <c r="E62" s="9"/>
      <c r="F62" s="9"/>
      <c r="G62" s="9">
        <f t="shared" si="0"/>
        <v>0</v>
      </c>
      <c r="H62" s="9"/>
    </row>
    <row r="63" spans="2:8" ht="14.25">
      <c r="B63" s="32"/>
      <c r="C63" s="32"/>
      <c r="D63" s="8" t="s">
        <v>66</v>
      </c>
      <c r="E63" s="9">
        <v>11000000</v>
      </c>
      <c r="F63" s="9">
        <v>10150800</v>
      </c>
      <c r="G63" s="9">
        <f t="shared" si="0"/>
        <v>849200</v>
      </c>
      <c r="H63" s="9"/>
    </row>
    <row r="64" spans="2:8" ht="14.25">
      <c r="B64" s="32"/>
      <c r="C64" s="32"/>
      <c r="D64" s="8" t="s">
        <v>67</v>
      </c>
      <c r="E64" s="9"/>
      <c r="F64" s="9">
        <v>520400</v>
      </c>
      <c r="G64" s="9">
        <f t="shared" si="0"/>
        <v>-520400</v>
      </c>
      <c r="H64" s="9"/>
    </row>
    <row r="65" spans="2:8" ht="14.25">
      <c r="B65" s="32"/>
      <c r="C65" s="32"/>
      <c r="D65" s="8" t="s">
        <v>68</v>
      </c>
      <c r="E65" s="9"/>
      <c r="F65" s="9">
        <v>405000</v>
      </c>
      <c r="G65" s="9">
        <f t="shared" si="0"/>
        <v>-405000</v>
      </c>
      <c r="H65" s="9"/>
    </row>
    <row r="66" spans="2:8" ht="14.25">
      <c r="B66" s="32"/>
      <c r="C66" s="32"/>
      <c r="D66" s="8" t="s">
        <v>69</v>
      </c>
      <c r="E66" s="9"/>
      <c r="F66" s="9"/>
      <c r="G66" s="9">
        <f t="shared" si="0"/>
        <v>0</v>
      </c>
      <c r="H66" s="9"/>
    </row>
    <row r="67" spans="2:8" ht="14.25">
      <c r="B67" s="32"/>
      <c r="C67" s="32"/>
      <c r="D67" s="8" t="s">
        <v>70</v>
      </c>
      <c r="E67" s="9"/>
      <c r="F67" s="9">
        <v>1495280</v>
      </c>
      <c r="G67" s="9">
        <f t="shared" si="0"/>
        <v>-1495280</v>
      </c>
      <c r="H67" s="9"/>
    </row>
    <row r="68" spans="2:8" ht="14.25">
      <c r="B68" s="32"/>
      <c r="C68" s="32"/>
      <c r="D68" s="8" t="s">
        <v>71</v>
      </c>
      <c r="E68" s="9"/>
      <c r="F68" s="9"/>
      <c r="G68" s="9">
        <f t="shared" si="0"/>
        <v>0</v>
      </c>
      <c r="H68" s="9"/>
    </row>
    <row r="69" spans="2:8" ht="14.25">
      <c r="B69" s="32"/>
      <c r="C69" s="32"/>
      <c r="D69" s="8" t="s">
        <v>72</v>
      </c>
      <c r="E69" s="9"/>
      <c r="F69" s="9"/>
      <c r="G69" s="9">
        <f t="shared" si="0"/>
        <v>0</v>
      </c>
      <c r="H69" s="9"/>
    </row>
    <row r="70" spans="2:8" ht="14.25">
      <c r="B70" s="32"/>
      <c r="C70" s="33"/>
      <c r="D70" s="10" t="s">
        <v>73</v>
      </c>
      <c r="E70" s="11">
        <f>+E60+E61</f>
        <v>14000000</v>
      </c>
      <c r="F70" s="11">
        <f>+F60+F61</f>
        <v>15571480</v>
      </c>
      <c r="G70" s="11">
        <f t="shared" si="0"/>
        <v>-1571480</v>
      </c>
      <c r="H70" s="11"/>
    </row>
    <row r="71" spans="2:8" ht="14.25">
      <c r="B71" s="33"/>
      <c r="C71" s="15" t="s">
        <v>74</v>
      </c>
      <c r="D71" s="13"/>
      <c r="E71" s="14">
        <f xml:space="preserve"> +E59 - E70</f>
        <v>-14000000</v>
      </c>
      <c r="F71" s="14">
        <f xml:space="preserve"> +F59 - F70</f>
        <v>-15571480</v>
      </c>
      <c r="G71" s="14">
        <f t="shared" ref="G71:G87" si="1">E71-F71</f>
        <v>1571480</v>
      </c>
      <c r="H71" s="14"/>
    </row>
    <row r="72" spans="2:8" ht="14.25">
      <c r="B72" s="31" t="s">
        <v>75</v>
      </c>
      <c r="C72" s="31" t="s">
        <v>10</v>
      </c>
      <c r="D72" s="8" t="s">
        <v>76</v>
      </c>
      <c r="E72" s="9">
        <f>+E73+E74</f>
        <v>0</v>
      </c>
      <c r="F72" s="9">
        <f>+F73+F74</f>
        <v>586644</v>
      </c>
      <c r="G72" s="9">
        <f t="shared" si="1"/>
        <v>-586644</v>
      </c>
      <c r="H72" s="9"/>
    </row>
    <row r="73" spans="2:8" ht="14.25">
      <c r="B73" s="32"/>
      <c r="C73" s="32"/>
      <c r="D73" s="8" t="s">
        <v>77</v>
      </c>
      <c r="E73" s="9"/>
      <c r="F73" s="9">
        <v>586644</v>
      </c>
      <c r="G73" s="9">
        <f t="shared" si="1"/>
        <v>-586644</v>
      </c>
      <c r="H73" s="9"/>
    </row>
    <row r="74" spans="2:8" ht="14.25">
      <c r="B74" s="32"/>
      <c r="C74" s="32"/>
      <c r="D74" s="8" t="s">
        <v>78</v>
      </c>
      <c r="E74" s="9"/>
      <c r="F74" s="9"/>
      <c r="G74" s="9">
        <f t="shared" si="1"/>
        <v>0</v>
      </c>
      <c r="H74" s="9"/>
    </row>
    <row r="75" spans="2:8" ht="14.25">
      <c r="B75" s="32"/>
      <c r="C75" s="32"/>
      <c r="D75" s="8" t="s">
        <v>79</v>
      </c>
      <c r="E75" s="9"/>
      <c r="F75" s="9"/>
      <c r="G75" s="9">
        <f t="shared" si="1"/>
        <v>0</v>
      </c>
      <c r="H75" s="9"/>
    </row>
    <row r="76" spans="2:8" ht="14.25">
      <c r="B76" s="32"/>
      <c r="C76" s="33"/>
      <c r="D76" s="10" t="s">
        <v>80</v>
      </c>
      <c r="E76" s="11">
        <f>+E72+E75</f>
        <v>0</v>
      </c>
      <c r="F76" s="11">
        <f>+F72+F75</f>
        <v>586644</v>
      </c>
      <c r="G76" s="11">
        <f t="shared" si="1"/>
        <v>-586644</v>
      </c>
      <c r="H76" s="11"/>
    </row>
    <row r="77" spans="2:8" ht="14.25">
      <c r="B77" s="32"/>
      <c r="C77" s="31" t="s">
        <v>23</v>
      </c>
      <c r="D77" s="8" t="s">
        <v>81</v>
      </c>
      <c r="E77" s="9">
        <f>+E78+E79</f>
        <v>5000000</v>
      </c>
      <c r="F77" s="9">
        <f>+F78+F79</f>
        <v>5722830</v>
      </c>
      <c r="G77" s="9">
        <f t="shared" si="1"/>
        <v>-722830</v>
      </c>
      <c r="H77" s="9"/>
    </row>
    <row r="78" spans="2:8" ht="14.25">
      <c r="B78" s="32"/>
      <c r="C78" s="32"/>
      <c r="D78" s="8" t="s">
        <v>82</v>
      </c>
      <c r="E78" s="9"/>
      <c r="F78" s="9">
        <v>710208</v>
      </c>
      <c r="G78" s="9">
        <f t="shared" si="1"/>
        <v>-710208</v>
      </c>
      <c r="H78" s="9"/>
    </row>
    <row r="79" spans="2:8" ht="14.25">
      <c r="B79" s="32"/>
      <c r="C79" s="32"/>
      <c r="D79" s="8" t="s">
        <v>83</v>
      </c>
      <c r="E79" s="9">
        <v>5000000</v>
      </c>
      <c r="F79" s="9">
        <v>5012622</v>
      </c>
      <c r="G79" s="9">
        <f t="shared" si="1"/>
        <v>-12622</v>
      </c>
      <c r="H79" s="9"/>
    </row>
    <row r="80" spans="2:8" ht="14.25">
      <c r="B80" s="32"/>
      <c r="C80" s="32"/>
      <c r="D80" s="16" t="s">
        <v>84</v>
      </c>
      <c r="E80" s="17">
        <v>1000000</v>
      </c>
      <c r="F80" s="17">
        <v>1000000</v>
      </c>
      <c r="G80" s="17">
        <f t="shared" si="1"/>
        <v>0</v>
      </c>
      <c r="H80" s="17"/>
    </row>
    <row r="81" spans="2:8" ht="14.25">
      <c r="B81" s="32"/>
      <c r="C81" s="33"/>
      <c r="D81" s="18" t="s">
        <v>85</v>
      </c>
      <c r="E81" s="19">
        <f>+E77+E80</f>
        <v>6000000</v>
      </c>
      <c r="F81" s="19">
        <f>+F77+F80</f>
        <v>6722830</v>
      </c>
      <c r="G81" s="19">
        <f t="shared" si="1"/>
        <v>-722830</v>
      </c>
      <c r="H81" s="19"/>
    </row>
    <row r="82" spans="2:8" ht="14.25">
      <c r="B82" s="33"/>
      <c r="C82" s="15" t="s">
        <v>86</v>
      </c>
      <c r="D82" s="13"/>
      <c r="E82" s="14">
        <f xml:space="preserve"> +E76 - E81</f>
        <v>-6000000</v>
      </c>
      <c r="F82" s="14">
        <f xml:space="preserve"> +F76 - F81</f>
        <v>-6136186</v>
      </c>
      <c r="G82" s="14">
        <f t="shared" si="1"/>
        <v>136186</v>
      </c>
      <c r="H82" s="14"/>
    </row>
    <row r="83" spans="2:8" ht="14.25">
      <c r="B83" s="20" t="s">
        <v>87</v>
      </c>
      <c r="C83" s="21"/>
      <c r="D83" s="22"/>
      <c r="E83" s="23">
        <v>300000</v>
      </c>
      <c r="F83" s="23"/>
      <c r="G83" s="23">
        <f>E83 + E84</f>
        <v>300000</v>
      </c>
      <c r="H83" s="23"/>
    </row>
    <row r="84" spans="2:8" ht="14.25">
      <c r="B84" s="24"/>
      <c r="C84" s="25"/>
      <c r="D84" s="26"/>
      <c r="E84" s="27"/>
      <c r="F84" s="27"/>
      <c r="G84" s="27"/>
      <c r="H84" s="27"/>
    </row>
    <row r="85" spans="2:8" ht="14.25">
      <c r="B85" s="15" t="s">
        <v>88</v>
      </c>
      <c r="C85" s="12"/>
      <c r="D85" s="13"/>
      <c r="E85" s="14">
        <f xml:space="preserve"> +E54 +E71 +E82 - (E83 + E84)</f>
        <v>23840</v>
      </c>
      <c r="F85" s="14">
        <f xml:space="preserve"> +F54 +F71 +F82 - (F83 + F84)</f>
        <v>1036725</v>
      </c>
      <c r="G85" s="14">
        <f t="shared" si="1"/>
        <v>-1012885</v>
      </c>
      <c r="H85" s="14"/>
    </row>
    <row r="86" spans="2:8" ht="14.25">
      <c r="B86" s="15" t="s">
        <v>89</v>
      </c>
      <c r="C86" s="12"/>
      <c r="D86" s="13"/>
      <c r="E86" s="14">
        <v>18131377</v>
      </c>
      <c r="F86" s="14">
        <v>18131377</v>
      </c>
      <c r="G86" s="14">
        <f t="shared" si="1"/>
        <v>0</v>
      </c>
      <c r="H86" s="14"/>
    </row>
    <row r="87" spans="2:8" ht="14.25">
      <c r="B87" s="15" t="s">
        <v>90</v>
      </c>
      <c r="C87" s="12"/>
      <c r="D87" s="13"/>
      <c r="E87" s="14">
        <f xml:space="preserve"> +E85 +E86</f>
        <v>18155217</v>
      </c>
      <c r="F87" s="14">
        <f xml:space="preserve"> +F85 +F86</f>
        <v>19168102</v>
      </c>
      <c r="G87" s="14">
        <f t="shared" si="1"/>
        <v>-1012885</v>
      </c>
      <c r="H87" s="14"/>
    </row>
  </sheetData>
  <sheetProtection algorithmName="SHA-512" hashValue="3tjD4+pXx/q7S3HY/p8vwuXXokTzCdltbl1Mb9/Nmn9E/9JSP61K3sNUm0X6CT0vr6XwLHCYqrinOLf4uaY2Og==" saltValue="nBV8OZ30ncBjq7nMWV/jeQ==" spinCount="100000" sheet="1" objects="1" scenarios="1"/>
  <mergeCells count="12">
    <mergeCell ref="B55:B71"/>
    <mergeCell ref="C55:C59"/>
    <mergeCell ref="C60:C70"/>
    <mergeCell ref="B72:B82"/>
    <mergeCell ref="C72:C76"/>
    <mergeCell ref="C77:C81"/>
    <mergeCell ref="B2:H2"/>
    <mergeCell ref="B3:H3"/>
    <mergeCell ref="B5:D5"/>
    <mergeCell ref="B6:B54"/>
    <mergeCell ref="C6:C17"/>
    <mergeCell ref="C18:C53"/>
  </mergeCells>
  <phoneticPr fontId="2"/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7"/>
  <sheetViews>
    <sheetView showGridLines="0" zoomScaleNormal="100" workbookViewId="0"/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28" t="s">
        <v>91</v>
      </c>
      <c r="C2" s="28"/>
      <c r="D2" s="28"/>
      <c r="E2" s="28"/>
      <c r="F2" s="28"/>
      <c r="G2" s="28"/>
      <c r="H2" s="28"/>
    </row>
    <row r="3" spans="2:8" ht="21">
      <c r="B3" s="29" t="s">
        <v>2</v>
      </c>
      <c r="C3" s="29"/>
      <c r="D3" s="29"/>
      <c r="E3" s="29"/>
      <c r="F3" s="29"/>
      <c r="G3" s="29"/>
      <c r="H3" s="29"/>
    </row>
    <row r="4" spans="2:8" ht="15.75">
      <c r="B4" s="4"/>
      <c r="C4" s="4"/>
      <c r="D4" s="4"/>
      <c r="E4" s="4"/>
      <c r="F4" s="2"/>
      <c r="G4" s="2"/>
      <c r="H4" s="4" t="s">
        <v>3</v>
      </c>
    </row>
    <row r="5" spans="2:8" ht="14.25">
      <c r="B5" s="30" t="s">
        <v>4</v>
      </c>
      <c r="C5" s="30"/>
      <c r="D5" s="30"/>
      <c r="E5" s="5" t="s">
        <v>5</v>
      </c>
      <c r="F5" s="5" t="s">
        <v>6</v>
      </c>
      <c r="G5" s="5" t="s">
        <v>7</v>
      </c>
      <c r="H5" s="5" t="s">
        <v>8</v>
      </c>
    </row>
    <row r="6" spans="2:8" ht="14.25">
      <c r="B6" s="31" t="s">
        <v>9</v>
      </c>
      <c r="C6" s="31" t="s">
        <v>10</v>
      </c>
      <c r="D6" s="6" t="s">
        <v>11</v>
      </c>
      <c r="E6" s="7">
        <f>+E7+E8</f>
        <v>141681000</v>
      </c>
      <c r="F6" s="7">
        <f>+F7+F8</f>
        <v>144564252</v>
      </c>
      <c r="G6" s="7">
        <f>E6-F6</f>
        <v>-2883252</v>
      </c>
      <c r="H6" s="7"/>
    </row>
    <row r="7" spans="2:8" ht="14.25">
      <c r="B7" s="32"/>
      <c r="C7" s="32"/>
      <c r="D7" s="8" t="s">
        <v>12</v>
      </c>
      <c r="E7" s="9">
        <v>116000000</v>
      </c>
      <c r="F7" s="9">
        <v>116982310</v>
      </c>
      <c r="G7" s="9">
        <f t="shared" ref="G7:G70" si="0">E7-F7</f>
        <v>-982310</v>
      </c>
      <c r="H7" s="9"/>
    </row>
    <row r="8" spans="2:8" ht="14.25">
      <c r="B8" s="32"/>
      <c r="C8" s="32"/>
      <c r="D8" s="8" t="s">
        <v>13</v>
      </c>
      <c r="E8" s="9">
        <f>+E9+E10+E11</f>
        <v>25681000</v>
      </c>
      <c r="F8" s="9">
        <f>+F9+F10+F11</f>
        <v>27581942</v>
      </c>
      <c r="G8" s="9">
        <f t="shared" si="0"/>
        <v>-1900942</v>
      </c>
      <c r="H8" s="9"/>
    </row>
    <row r="9" spans="2:8" ht="14.25">
      <c r="B9" s="32"/>
      <c r="C9" s="32"/>
      <c r="D9" s="8" t="s">
        <v>14</v>
      </c>
      <c r="E9" s="9">
        <v>12581000</v>
      </c>
      <c r="F9" s="9">
        <v>13466580</v>
      </c>
      <c r="G9" s="9">
        <f t="shared" si="0"/>
        <v>-885580</v>
      </c>
      <c r="H9" s="9"/>
    </row>
    <row r="10" spans="2:8" ht="14.25">
      <c r="B10" s="32"/>
      <c r="C10" s="32"/>
      <c r="D10" s="8" t="s">
        <v>15</v>
      </c>
      <c r="E10" s="9">
        <v>13100000</v>
      </c>
      <c r="F10" s="9">
        <v>14115362</v>
      </c>
      <c r="G10" s="9">
        <f t="shared" si="0"/>
        <v>-1015362</v>
      </c>
      <c r="H10" s="9"/>
    </row>
    <row r="11" spans="2:8" ht="14.25">
      <c r="B11" s="32"/>
      <c r="C11" s="32"/>
      <c r="D11" s="8" t="s">
        <v>16</v>
      </c>
      <c r="E11" s="9"/>
      <c r="F11" s="9"/>
      <c r="G11" s="9">
        <f t="shared" si="0"/>
        <v>0</v>
      </c>
      <c r="H11" s="9"/>
    </row>
    <row r="12" spans="2:8" ht="14.25">
      <c r="B12" s="32"/>
      <c r="C12" s="32"/>
      <c r="D12" s="8" t="s">
        <v>17</v>
      </c>
      <c r="E12" s="9"/>
      <c r="F12" s="9"/>
      <c r="G12" s="9">
        <f t="shared" si="0"/>
        <v>0</v>
      </c>
      <c r="H12" s="9"/>
    </row>
    <row r="13" spans="2:8" ht="14.25">
      <c r="B13" s="32"/>
      <c r="C13" s="32"/>
      <c r="D13" s="8" t="s">
        <v>18</v>
      </c>
      <c r="E13" s="9">
        <v>15000</v>
      </c>
      <c r="F13" s="9">
        <v>18818</v>
      </c>
      <c r="G13" s="9">
        <f t="shared" si="0"/>
        <v>-3818</v>
      </c>
      <c r="H13" s="9"/>
    </row>
    <row r="14" spans="2:8" ht="14.25">
      <c r="B14" s="32"/>
      <c r="C14" s="32"/>
      <c r="D14" s="8" t="s">
        <v>19</v>
      </c>
      <c r="E14" s="9">
        <f>+E15+E16</f>
        <v>400000</v>
      </c>
      <c r="F14" s="9">
        <f>+F15+F16</f>
        <v>349970</v>
      </c>
      <c r="G14" s="9">
        <f t="shared" si="0"/>
        <v>50030</v>
      </c>
      <c r="H14" s="9"/>
    </row>
    <row r="15" spans="2:8" ht="14.25">
      <c r="B15" s="32"/>
      <c r="C15" s="32"/>
      <c r="D15" s="8" t="s">
        <v>20</v>
      </c>
      <c r="E15" s="9"/>
      <c r="F15" s="9"/>
      <c r="G15" s="9">
        <f t="shared" si="0"/>
        <v>0</v>
      </c>
      <c r="H15" s="9"/>
    </row>
    <row r="16" spans="2:8" ht="14.25">
      <c r="B16" s="32"/>
      <c r="C16" s="32"/>
      <c r="D16" s="8" t="s">
        <v>21</v>
      </c>
      <c r="E16" s="9">
        <v>400000</v>
      </c>
      <c r="F16" s="9">
        <v>349970</v>
      </c>
      <c r="G16" s="9">
        <f t="shared" si="0"/>
        <v>50030</v>
      </c>
      <c r="H16" s="9"/>
    </row>
    <row r="17" spans="2:8" ht="14.25">
      <c r="B17" s="32"/>
      <c r="C17" s="33"/>
      <c r="D17" s="10" t="s">
        <v>22</v>
      </c>
      <c r="E17" s="11">
        <f>+E6+E12+E13+E14</f>
        <v>142096000</v>
      </c>
      <c r="F17" s="11">
        <f>+F6+F12+F13+F14</f>
        <v>144933040</v>
      </c>
      <c r="G17" s="11">
        <f t="shared" si="0"/>
        <v>-2837040</v>
      </c>
      <c r="H17" s="11"/>
    </row>
    <row r="18" spans="2:8" ht="14.25">
      <c r="B18" s="32"/>
      <c r="C18" s="31" t="s">
        <v>23</v>
      </c>
      <c r="D18" s="8" t="s">
        <v>24</v>
      </c>
      <c r="E18" s="9">
        <f>+E19+E20+E21+E22+E23+E24</f>
        <v>94800000</v>
      </c>
      <c r="F18" s="9">
        <f>+F19+F20+F21+F22+F23+F24</f>
        <v>96716056</v>
      </c>
      <c r="G18" s="9">
        <f t="shared" si="0"/>
        <v>-1916056</v>
      </c>
      <c r="H18" s="9"/>
    </row>
    <row r="19" spans="2:8" ht="14.25">
      <c r="B19" s="32"/>
      <c r="C19" s="32"/>
      <c r="D19" s="8" t="s">
        <v>25</v>
      </c>
      <c r="E19" s="9"/>
      <c r="F19" s="9"/>
      <c r="G19" s="9">
        <f t="shared" si="0"/>
        <v>0</v>
      </c>
      <c r="H19" s="9"/>
    </row>
    <row r="20" spans="2:8" ht="14.25">
      <c r="B20" s="32"/>
      <c r="C20" s="32"/>
      <c r="D20" s="8" t="s">
        <v>26</v>
      </c>
      <c r="E20" s="9">
        <v>47000000</v>
      </c>
      <c r="F20" s="9">
        <v>46588536</v>
      </c>
      <c r="G20" s="9">
        <f t="shared" si="0"/>
        <v>411464</v>
      </c>
      <c r="H20" s="9"/>
    </row>
    <row r="21" spans="2:8" ht="14.25">
      <c r="B21" s="32"/>
      <c r="C21" s="32"/>
      <c r="D21" s="8" t="s">
        <v>27</v>
      </c>
      <c r="E21" s="9">
        <v>15250000</v>
      </c>
      <c r="F21" s="9">
        <v>15603963</v>
      </c>
      <c r="G21" s="9">
        <f t="shared" si="0"/>
        <v>-353963</v>
      </c>
      <c r="H21" s="9"/>
    </row>
    <row r="22" spans="2:8" ht="14.25">
      <c r="B22" s="32"/>
      <c r="C22" s="32"/>
      <c r="D22" s="8" t="s">
        <v>28</v>
      </c>
      <c r="E22" s="9">
        <v>21200000</v>
      </c>
      <c r="F22" s="9">
        <v>22477447</v>
      </c>
      <c r="G22" s="9">
        <f t="shared" si="0"/>
        <v>-1277447</v>
      </c>
      <c r="H22" s="9"/>
    </row>
    <row r="23" spans="2:8" ht="14.25">
      <c r="B23" s="32"/>
      <c r="C23" s="32"/>
      <c r="D23" s="8" t="s">
        <v>29</v>
      </c>
      <c r="E23" s="9">
        <v>850000</v>
      </c>
      <c r="F23" s="9">
        <v>917686</v>
      </c>
      <c r="G23" s="9">
        <f t="shared" si="0"/>
        <v>-67686</v>
      </c>
      <c r="H23" s="9"/>
    </row>
    <row r="24" spans="2:8" ht="14.25">
      <c r="B24" s="32"/>
      <c r="C24" s="32"/>
      <c r="D24" s="8" t="s">
        <v>30</v>
      </c>
      <c r="E24" s="9">
        <v>10500000</v>
      </c>
      <c r="F24" s="9">
        <v>11128424</v>
      </c>
      <c r="G24" s="9">
        <f t="shared" si="0"/>
        <v>-628424</v>
      </c>
      <c r="H24" s="9"/>
    </row>
    <row r="25" spans="2:8" ht="14.25">
      <c r="B25" s="32"/>
      <c r="C25" s="32"/>
      <c r="D25" s="8" t="s">
        <v>31</v>
      </c>
      <c r="E25" s="9">
        <f>+E26+E27+E28+E29+E30+E31+E32+E33</f>
        <v>15830000</v>
      </c>
      <c r="F25" s="9">
        <f>+F26+F27+F28+F29+F30+F31+F32+F33</f>
        <v>15811716</v>
      </c>
      <c r="G25" s="9">
        <f t="shared" si="0"/>
        <v>18284</v>
      </c>
      <c r="H25" s="9"/>
    </row>
    <row r="26" spans="2:8" ht="14.25">
      <c r="B26" s="32"/>
      <c r="C26" s="32"/>
      <c r="D26" s="8" t="s">
        <v>32</v>
      </c>
      <c r="E26" s="9">
        <v>7100000</v>
      </c>
      <c r="F26" s="9">
        <v>7688641</v>
      </c>
      <c r="G26" s="9">
        <f t="shared" si="0"/>
        <v>-588641</v>
      </c>
      <c r="H26" s="9"/>
    </row>
    <row r="27" spans="2:8" ht="14.25">
      <c r="B27" s="32"/>
      <c r="C27" s="32"/>
      <c r="D27" s="8" t="s">
        <v>33</v>
      </c>
      <c r="E27" s="9">
        <v>180000</v>
      </c>
      <c r="F27" s="9">
        <v>118922</v>
      </c>
      <c r="G27" s="9">
        <f t="shared" si="0"/>
        <v>61078</v>
      </c>
      <c r="H27" s="9"/>
    </row>
    <row r="28" spans="2:8" ht="14.25">
      <c r="B28" s="32"/>
      <c r="C28" s="32"/>
      <c r="D28" s="8" t="s">
        <v>34</v>
      </c>
      <c r="E28" s="9">
        <v>3350000</v>
      </c>
      <c r="F28" s="9">
        <v>3209685</v>
      </c>
      <c r="G28" s="9">
        <f t="shared" si="0"/>
        <v>140315</v>
      </c>
      <c r="H28" s="9"/>
    </row>
    <row r="29" spans="2:8" ht="14.25">
      <c r="B29" s="32"/>
      <c r="C29" s="32"/>
      <c r="D29" s="8" t="s">
        <v>35</v>
      </c>
      <c r="E29" s="9">
        <v>2900000</v>
      </c>
      <c r="F29" s="9">
        <v>2568474</v>
      </c>
      <c r="G29" s="9">
        <f t="shared" si="0"/>
        <v>331526</v>
      </c>
      <c r="H29" s="9"/>
    </row>
    <row r="30" spans="2:8" ht="14.25">
      <c r="B30" s="32"/>
      <c r="C30" s="32"/>
      <c r="D30" s="8" t="s">
        <v>36</v>
      </c>
      <c r="E30" s="9">
        <v>1750000</v>
      </c>
      <c r="F30" s="9">
        <v>1895243</v>
      </c>
      <c r="G30" s="9">
        <f t="shared" si="0"/>
        <v>-145243</v>
      </c>
      <c r="H30" s="9"/>
    </row>
    <row r="31" spans="2:8" ht="14.25">
      <c r="B31" s="32"/>
      <c r="C31" s="32"/>
      <c r="D31" s="8" t="s">
        <v>37</v>
      </c>
      <c r="E31" s="9">
        <v>390000</v>
      </c>
      <c r="F31" s="9">
        <v>300180</v>
      </c>
      <c r="G31" s="9">
        <f t="shared" si="0"/>
        <v>89820</v>
      </c>
      <c r="H31" s="9"/>
    </row>
    <row r="32" spans="2:8" ht="14.25">
      <c r="B32" s="32"/>
      <c r="C32" s="32"/>
      <c r="D32" s="8" t="s">
        <v>38</v>
      </c>
      <c r="E32" s="9"/>
      <c r="F32" s="9"/>
      <c r="G32" s="9">
        <f t="shared" si="0"/>
        <v>0</v>
      </c>
      <c r="H32" s="9"/>
    </row>
    <row r="33" spans="2:8" ht="14.25">
      <c r="B33" s="32"/>
      <c r="C33" s="32"/>
      <c r="D33" s="8" t="s">
        <v>39</v>
      </c>
      <c r="E33" s="9">
        <v>160000</v>
      </c>
      <c r="F33" s="9">
        <v>30571</v>
      </c>
      <c r="G33" s="9">
        <f t="shared" si="0"/>
        <v>129429</v>
      </c>
      <c r="H33" s="9"/>
    </row>
    <row r="34" spans="2:8" ht="14.25">
      <c r="B34" s="32"/>
      <c r="C34" s="32"/>
      <c r="D34" s="8" t="s">
        <v>40</v>
      </c>
      <c r="E34" s="9">
        <f>+E35+E36+E37+E38+E39+E40+E41+E42+E43+E44+E45+E46+E47+E48+E49+E50+E51</f>
        <v>13063000</v>
      </c>
      <c r="F34" s="9">
        <f>+F35+F36+F37+F38+F39+F40+F41+F42+F43+F44+F45+F46+F47+F48+F49+F50+F51</f>
        <v>12284687</v>
      </c>
      <c r="G34" s="9">
        <f t="shared" si="0"/>
        <v>778313</v>
      </c>
      <c r="H34" s="9"/>
    </row>
    <row r="35" spans="2:8" ht="14.25">
      <c r="B35" s="32"/>
      <c r="C35" s="32"/>
      <c r="D35" s="8" t="s">
        <v>41</v>
      </c>
      <c r="E35" s="9">
        <v>1020000</v>
      </c>
      <c r="F35" s="9">
        <v>899909</v>
      </c>
      <c r="G35" s="9">
        <f t="shared" si="0"/>
        <v>120091</v>
      </c>
      <c r="H35" s="9"/>
    </row>
    <row r="36" spans="2:8" ht="14.25">
      <c r="B36" s="32"/>
      <c r="C36" s="32"/>
      <c r="D36" s="8" t="s">
        <v>42</v>
      </c>
      <c r="E36" s="9">
        <v>2100000</v>
      </c>
      <c r="F36" s="9">
        <v>2147195</v>
      </c>
      <c r="G36" s="9">
        <f t="shared" si="0"/>
        <v>-47195</v>
      </c>
      <c r="H36" s="9"/>
    </row>
    <row r="37" spans="2:8" ht="14.25">
      <c r="B37" s="32"/>
      <c r="C37" s="32"/>
      <c r="D37" s="8" t="s">
        <v>43</v>
      </c>
      <c r="E37" s="9">
        <v>1350000</v>
      </c>
      <c r="F37" s="9">
        <v>1243928</v>
      </c>
      <c r="G37" s="9">
        <f t="shared" si="0"/>
        <v>106072</v>
      </c>
      <c r="H37" s="9"/>
    </row>
    <row r="38" spans="2:8" ht="14.25">
      <c r="B38" s="32"/>
      <c r="C38" s="32"/>
      <c r="D38" s="8" t="s">
        <v>44</v>
      </c>
      <c r="E38" s="9">
        <v>350000</v>
      </c>
      <c r="F38" s="9">
        <v>200770</v>
      </c>
      <c r="G38" s="9">
        <f t="shared" si="0"/>
        <v>149230</v>
      </c>
      <c r="H38" s="9"/>
    </row>
    <row r="39" spans="2:8" ht="14.25">
      <c r="B39" s="32"/>
      <c r="C39" s="32"/>
      <c r="D39" s="8" t="s">
        <v>45</v>
      </c>
      <c r="E39" s="9">
        <v>260000</v>
      </c>
      <c r="F39" s="9">
        <v>221450</v>
      </c>
      <c r="G39" s="9">
        <f t="shared" si="0"/>
        <v>38550</v>
      </c>
      <c r="H39" s="9"/>
    </row>
    <row r="40" spans="2:8" ht="14.25">
      <c r="B40" s="32"/>
      <c r="C40" s="32"/>
      <c r="D40" s="8" t="s">
        <v>35</v>
      </c>
      <c r="E40" s="9"/>
      <c r="F40" s="9">
        <v>3750</v>
      </c>
      <c r="G40" s="9">
        <f t="shared" si="0"/>
        <v>-3750</v>
      </c>
      <c r="H40" s="9"/>
    </row>
    <row r="41" spans="2:8" ht="14.25">
      <c r="B41" s="32"/>
      <c r="C41" s="32"/>
      <c r="D41" s="8" t="s">
        <v>46</v>
      </c>
      <c r="E41" s="9">
        <v>3300000</v>
      </c>
      <c r="F41" s="9">
        <v>2979510</v>
      </c>
      <c r="G41" s="9">
        <f t="shared" si="0"/>
        <v>320490</v>
      </c>
      <c r="H41" s="9"/>
    </row>
    <row r="42" spans="2:8" ht="14.25">
      <c r="B42" s="32"/>
      <c r="C42" s="32"/>
      <c r="D42" s="8" t="s">
        <v>47</v>
      </c>
      <c r="E42" s="9">
        <v>300000</v>
      </c>
      <c r="F42" s="9">
        <v>262119</v>
      </c>
      <c r="G42" s="9">
        <f t="shared" si="0"/>
        <v>37881</v>
      </c>
      <c r="H42" s="9"/>
    </row>
    <row r="43" spans="2:8" ht="14.25">
      <c r="B43" s="32"/>
      <c r="C43" s="32"/>
      <c r="D43" s="8" t="s">
        <v>48</v>
      </c>
      <c r="E43" s="9">
        <v>300000</v>
      </c>
      <c r="F43" s="9">
        <v>171352</v>
      </c>
      <c r="G43" s="9">
        <f t="shared" si="0"/>
        <v>128648</v>
      </c>
      <c r="H43" s="9"/>
    </row>
    <row r="44" spans="2:8" ht="14.25">
      <c r="B44" s="32"/>
      <c r="C44" s="32"/>
      <c r="D44" s="8" t="s">
        <v>49</v>
      </c>
      <c r="E44" s="9">
        <v>1750000</v>
      </c>
      <c r="F44" s="9">
        <v>1789810</v>
      </c>
      <c r="G44" s="9">
        <f t="shared" si="0"/>
        <v>-39810</v>
      </c>
      <c r="H44" s="9"/>
    </row>
    <row r="45" spans="2:8" ht="14.25">
      <c r="B45" s="32"/>
      <c r="C45" s="32"/>
      <c r="D45" s="8" t="s">
        <v>37</v>
      </c>
      <c r="E45" s="9">
        <v>80000</v>
      </c>
      <c r="F45" s="9"/>
      <c r="G45" s="9">
        <f t="shared" si="0"/>
        <v>80000</v>
      </c>
      <c r="H45" s="9"/>
    </row>
    <row r="46" spans="2:8" ht="14.25">
      <c r="B46" s="32"/>
      <c r="C46" s="32"/>
      <c r="D46" s="8" t="s">
        <v>38</v>
      </c>
      <c r="E46" s="9">
        <v>160000</v>
      </c>
      <c r="F46" s="9">
        <v>167580</v>
      </c>
      <c r="G46" s="9">
        <f t="shared" si="0"/>
        <v>-7580</v>
      </c>
      <c r="H46" s="9"/>
    </row>
    <row r="47" spans="2:8" ht="14.25">
      <c r="B47" s="32"/>
      <c r="C47" s="32"/>
      <c r="D47" s="8" t="s">
        <v>50</v>
      </c>
      <c r="E47" s="9">
        <v>1240000</v>
      </c>
      <c r="F47" s="9">
        <v>1276939</v>
      </c>
      <c r="G47" s="9">
        <f t="shared" si="0"/>
        <v>-36939</v>
      </c>
      <c r="H47" s="9"/>
    </row>
    <row r="48" spans="2:8" ht="14.25">
      <c r="B48" s="32"/>
      <c r="C48" s="32"/>
      <c r="D48" s="8" t="s">
        <v>51</v>
      </c>
      <c r="E48" s="9"/>
      <c r="F48" s="9"/>
      <c r="G48" s="9">
        <f t="shared" si="0"/>
        <v>0</v>
      </c>
      <c r="H48" s="9"/>
    </row>
    <row r="49" spans="2:8" ht="14.25">
      <c r="B49" s="32"/>
      <c r="C49" s="32"/>
      <c r="D49" s="8" t="s">
        <v>52</v>
      </c>
      <c r="E49" s="9">
        <v>203000</v>
      </c>
      <c r="F49" s="9">
        <v>104900</v>
      </c>
      <c r="G49" s="9">
        <f t="shared" si="0"/>
        <v>98100</v>
      </c>
      <c r="H49" s="9"/>
    </row>
    <row r="50" spans="2:8" ht="14.25">
      <c r="B50" s="32"/>
      <c r="C50" s="32"/>
      <c r="D50" s="8" t="s">
        <v>53</v>
      </c>
      <c r="E50" s="9"/>
      <c r="F50" s="9"/>
      <c r="G50" s="9">
        <f t="shared" si="0"/>
        <v>0</v>
      </c>
      <c r="H50" s="9"/>
    </row>
    <row r="51" spans="2:8" ht="14.25">
      <c r="B51" s="32"/>
      <c r="C51" s="32"/>
      <c r="D51" s="8" t="s">
        <v>39</v>
      </c>
      <c r="E51" s="9">
        <v>650000</v>
      </c>
      <c r="F51" s="9">
        <v>815475</v>
      </c>
      <c r="G51" s="9">
        <f t="shared" si="0"/>
        <v>-165475</v>
      </c>
      <c r="H51" s="9"/>
    </row>
    <row r="52" spans="2:8" ht="14.25">
      <c r="B52" s="32"/>
      <c r="C52" s="32"/>
      <c r="D52" s="8" t="s">
        <v>54</v>
      </c>
      <c r="E52" s="9"/>
      <c r="F52" s="9"/>
      <c r="G52" s="9">
        <f t="shared" si="0"/>
        <v>0</v>
      </c>
      <c r="H52" s="9"/>
    </row>
    <row r="53" spans="2:8" ht="14.25">
      <c r="B53" s="32"/>
      <c r="C53" s="33"/>
      <c r="D53" s="10" t="s">
        <v>55</v>
      </c>
      <c r="E53" s="11">
        <f>+E18+E25+E34+E52</f>
        <v>123693000</v>
      </c>
      <c r="F53" s="11">
        <f>+F18+F25+F34+F52</f>
        <v>124812459</v>
      </c>
      <c r="G53" s="11">
        <f t="shared" si="0"/>
        <v>-1119459</v>
      </c>
      <c r="H53" s="11"/>
    </row>
    <row r="54" spans="2:8" ht="14.25">
      <c r="B54" s="33"/>
      <c r="C54" s="12" t="s">
        <v>56</v>
      </c>
      <c r="D54" s="13"/>
      <c r="E54" s="14">
        <f xml:space="preserve"> +E17 - E53</f>
        <v>18403000</v>
      </c>
      <c r="F54" s="14">
        <f xml:space="preserve"> +F17 - F53</f>
        <v>20120581</v>
      </c>
      <c r="G54" s="14">
        <f t="shared" si="0"/>
        <v>-1717581</v>
      </c>
      <c r="H54" s="14"/>
    </row>
    <row r="55" spans="2:8" ht="14.25">
      <c r="B55" s="31" t="s">
        <v>57</v>
      </c>
      <c r="C55" s="31" t="s">
        <v>10</v>
      </c>
      <c r="D55" s="8" t="s">
        <v>58</v>
      </c>
      <c r="E55" s="9">
        <f>+E56+E57</f>
        <v>18700000</v>
      </c>
      <c r="F55" s="9">
        <f>+F56+F57</f>
        <v>18722000</v>
      </c>
      <c r="G55" s="9">
        <f t="shared" si="0"/>
        <v>-22000</v>
      </c>
      <c r="H55" s="9"/>
    </row>
    <row r="56" spans="2:8" ht="14.25">
      <c r="B56" s="32"/>
      <c r="C56" s="32"/>
      <c r="D56" s="8" t="s">
        <v>59</v>
      </c>
      <c r="E56" s="9">
        <v>18700000</v>
      </c>
      <c r="F56" s="9">
        <v>18722000</v>
      </c>
      <c r="G56" s="9">
        <f t="shared" si="0"/>
        <v>-22000</v>
      </c>
      <c r="H56" s="9"/>
    </row>
    <row r="57" spans="2:8" ht="14.25">
      <c r="B57" s="32"/>
      <c r="C57" s="32"/>
      <c r="D57" s="8" t="s">
        <v>60</v>
      </c>
      <c r="E57" s="9"/>
      <c r="F57" s="9"/>
      <c r="G57" s="9">
        <f t="shared" si="0"/>
        <v>0</v>
      </c>
      <c r="H57" s="9"/>
    </row>
    <row r="58" spans="2:8" ht="14.25">
      <c r="B58" s="32"/>
      <c r="C58" s="32"/>
      <c r="D58" s="8" t="s">
        <v>61</v>
      </c>
      <c r="E58" s="9"/>
      <c r="F58" s="9"/>
      <c r="G58" s="9">
        <f t="shared" si="0"/>
        <v>0</v>
      </c>
      <c r="H58" s="9"/>
    </row>
    <row r="59" spans="2:8" ht="14.25">
      <c r="B59" s="32"/>
      <c r="C59" s="33"/>
      <c r="D59" s="10" t="s">
        <v>62</v>
      </c>
      <c r="E59" s="11">
        <f>+E55+E58</f>
        <v>18700000</v>
      </c>
      <c r="F59" s="11">
        <f>+F55+F58</f>
        <v>18722000</v>
      </c>
      <c r="G59" s="11">
        <f t="shared" si="0"/>
        <v>-22000</v>
      </c>
      <c r="H59" s="11"/>
    </row>
    <row r="60" spans="2:8" ht="14.25">
      <c r="B60" s="32"/>
      <c r="C60" s="31" t="s">
        <v>23</v>
      </c>
      <c r="D60" s="8" t="s">
        <v>63</v>
      </c>
      <c r="E60" s="9"/>
      <c r="F60" s="9"/>
      <c r="G60" s="9">
        <f t="shared" si="0"/>
        <v>0</v>
      </c>
      <c r="H60" s="9"/>
    </row>
    <row r="61" spans="2:8" ht="14.25">
      <c r="B61" s="32"/>
      <c r="C61" s="32"/>
      <c r="D61" s="8" t="s">
        <v>64</v>
      </c>
      <c r="E61" s="9">
        <f>+E62+E63+E64+E65+E66+E67+E68+E69</f>
        <v>65000000</v>
      </c>
      <c r="F61" s="9">
        <f>+F62+F63+F64+F65+F66+F67+F68+F69</f>
        <v>64106316</v>
      </c>
      <c r="G61" s="9">
        <f t="shared" si="0"/>
        <v>893684</v>
      </c>
      <c r="H61" s="9"/>
    </row>
    <row r="62" spans="2:8" ht="14.25">
      <c r="B62" s="32"/>
      <c r="C62" s="32"/>
      <c r="D62" s="8" t="s">
        <v>65</v>
      </c>
      <c r="E62" s="9"/>
      <c r="F62" s="9"/>
      <c r="G62" s="9">
        <f t="shared" si="0"/>
        <v>0</v>
      </c>
      <c r="H62" s="9"/>
    </row>
    <row r="63" spans="2:8" ht="14.25">
      <c r="B63" s="32"/>
      <c r="C63" s="32"/>
      <c r="D63" s="8" t="s">
        <v>66</v>
      </c>
      <c r="E63" s="9">
        <v>65000000</v>
      </c>
      <c r="F63" s="9">
        <v>55807920</v>
      </c>
      <c r="G63" s="9">
        <f t="shared" si="0"/>
        <v>9192080</v>
      </c>
      <c r="H63" s="9"/>
    </row>
    <row r="64" spans="2:8" ht="14.25">
      <c r="B64" s="32"/>
      <c r="C64" s="32"/>
      <c r="D64" s="8" t="s">
        <v>67</v>
      </c>
      <c r="E64" s="9"/>
      <c r="F64" s="9">
        <v>1653000</v>
      </c>
      <c r="G64" s="9">
        <f t="shared" si="0"/>
        <v>-1653000</v>
      </c>
      <c r="H64" s="9"/>
    </row>
    <row r="65" spans="2:8" ht="14.25">
      <c r="B65" s="32"/>
      <c r="C65" s="32"/>
      <c r="D65" s="8" t="s">
        <v>68</v>
      </c>
      <c r="E65" s="9"/>
      <c r="F65" s="9">
        <v>4504408</v>
      </c>
      <c r="G65" s="9">
        <f t="shared" si="0"/>
        <v>-4504408</v>
      </c>
      <c r="H65" s="9"/>
    </row>
    <row r="66" spans="2:8" ht="14.25">
      <c r="B66" s="32"/>
      <c r="C66" s="32"/>
      <c r="D66" s="8" t="s">
        <v>69</v>
      </c>
      <c r="E66" s="9"/>
      <c r="F66" s="9">
        <v>236700</v>
      </c>
      <c r="G66" s="9">
        <f t="shared" si="0"/>
        <v>-236700</v>
      </c>
      <c r="H66" s="9"/>
    </row>
    <row r="67" spans="2:8" ht="14.25">
      <c r="B67" s="32"/>
      <c r="C67" s="32"/>
      <c r="D67" s="8" t="s">
        <v>70</v>
      </c>
      <c r="E67" s="9"/>
      <c r="F67" s="9">
        <v>824288</v>
      </c>
      <c r="G67" s="9">
        <f t="shared" si="0"/>
        <v>-824288</v>
      </c>
      <c r="H67" s="9"/>
    </row>
    <row r="68" spans="2:8" ht="14.25">
      <c r="B68" s="32"/>
      <c r="C68" s="32"/>
      <c r="D68" s="8" t="s">
        <v>71</v>
      </c>
      <c r="E68" s="9"/>
      <c r="F68" s="9"/>
      <c r="G68" s="9">
        <f t="shared" si="0"/>
        <v>0</v>
      </c>
      <c r="H68" s="9"/>
    </row>
    <row r="69" spans="2:8" ht="14.25">
      <c r="B69" s="32"/>
      <c r="C69" s="32"/>
      <c r="D69" s="8" t="s">
        <v>72</v>
      </c>
      <c r="E69" s="9"/>
      <c r="F69" s="9">
        <v>1080000</v>
      </c>
      <c r="G69" s="9">
        <f t="shared" si="0"/>
        <v>-1080000</v>
      </c>
      <c r="H69" s="9"/>
    </row>
    <row r="70" spans="2:8" ht="14.25">
      <c r="B70" s="32"/>
      <c r="C70" s="33"/>
      <c r="D70" s="10" t="s">
        <v>73</v>
      </c>
      <c r="E70" s="11">
        <f>+E60+E61</f>
        <v>65000000</v>
      </c>
      <c r="F70" s="11">
        <f>+F60+F61</f>
        <v>64106316</v>
      </c>
      <c r="G70" s="11">
        <f t="shared" si="0"/>
        <v>893684</v>
      </c>
      <c r="H70" s="11"/>
    </row>
    <row r="71" spans="2:8" ht="14.25">
      <c r="B71" s="33"/>
      <c r="C71" s="15" t="s">
        <v>74</v>
      </c>
      <c r="D71" s="13"/>
      <c r="E71" s="14">
        <f xml:space="preserve"> +E59 - E70</f>
        <v>-46300000</v>
      </c>
      <c r="F71" s="14">
        <f xml:space="preserve"> +F59 - F70</f>
        <v>-45384316</v>
      </c>
      <c r="G71" s="14">
        <f t="shared" ref="G71:G82" si="1">E71-F71</f>
        <v>-915684</v>
      </c>
      <c r="H71" s="14"/>
    </row>
    <row r="72" spans="2:8" ht="14.25">
      <c r="B72" s="31" t="s">
        <v>75</v>
      </c>
      <c r="C72" s="31" t="s">
        <v>10</v>
      </c>
      <c r="D72" s="8" t="s">
        <v>76</v>
      </c>
      <c r="E72" s="9">
        <f>+E73+E74</f>
        <v>39000000</v>
      </c>
      <c r="F72" s="9">
        <f>+F73+F74</f>
        <v>39774755</v>
      </c>
      <c r="G72" s="9">
        <f t="shared" si="1"/>
        <v>-774755</v>
      </c>
      <c r="H72" s="9"/>
    </row>
    <row r="73" spans="2:8" ht="14.25">
      <c r="B73" s="32"/>
      <c r="C73" s="32"/>
      <c r="D73" s="8" t="s">
        <v>77</v>
      </c>
      <c r="E73" s="9"/>
      <c r="F73" s="9">
        <v>202308</v>
      </c>
      <c r="G73" s="9">
        <f t="shared" si="1"/>
        <v>-202308</v>
      </c>
      <c r="H73" s="9"/>
    </row>
    <row r="74" spans="2:8" ht="14.25">
      <c r="B74" s="32"/>
      <c r="C74" s="32"/>
      <c r="D74" s="8" t="s">
        <v>78</v>
      </c>
      <c r="E74" s="9">
        <v>39000000</v>
      </c>
      <c r="F74" s="9">
        <v>39572447</v>
      </c>
      <c r="G74" s="9">
        <f t="shared" si="1"/>
        <v>-572447</v>
      </c>
      <c r="H74" s="9"/>
    </row>
    <row r="75" spans="2:8" ht="14.25">
      <c r="B75" s="32"/>
      <c r="C75" s="32"/>
      <c r="D75" s="8" t="s">
        <v>79</v>
      </c>
      <c r="E75" s="9">
        <v>17600000</v>
      </c>
      <c r="F75" s="9">
        <v>17600000</v>
      </c>
      <c r="G75" s="9">
        <f t="shared" si="1"/>
        <v>0</v>
      </c>
      <c r="H75" s="9"/>
    </row>
    <row r="76" spans="2:8" ht="14.25">
      <c r="B76" s="32"/>
      <c r="C76" s="33"/>
      <c r="D76" s="10" t="s">
        <v>80</v>
      </c>
      <c r="E76" s="11">
        <f>+E72+E75</f>
        <v>56600000</v>
      </c>
      <c r="F76" s="11">
        <f>+F72+F75</f>
        <v>57374755</v>
      </c>
      <c r="G76" s="11">
        <f t="shared" si="1"/>
        <v>-774755</v>
      </c>
      <c r="H76" s="11"/>
    </row>
    <row r="77" spans="2:8" ht="14.25">
      <c r="B77" s="32"/>
      <c r="C77" s="31" t="s">
        <v>23</v>
      </c>
      <c r="D77" s="8" t="s">
        <v>81</v>
      </c>
      <c r="E77" s="9">
        <f>+E78+E79</f>
        <v>25000000</v>
      </c>
      <c r="F77" s="9">
        <f>+F78+F79</f>
        <v>25700620</v>
      </c>
      <c r="G77" s="9">
        <f t="shared" si="1"/>
        <v>-700620</v>
      </c>
      <c r="H77" s="9"/>
    </row>
    <row r="78" spans="2:8" ht="14.25">
      <c r="B78" s="32"/>
      <c r="C78" s="32"/>
      <c r="D78" s="8" t="s">
        <v>82</v>
      </c>
      <c r="E78" s="9"/>
      <c r="F78" s="9">
        <v>684132</v>
      </c>
      <c r="G78" s="9">
        <f t="shared" si="1"/>
        <v>-684132</v>
      </c>
      <c r="H78" s="9"/>
    </row>
    <row r="79" spans="2:8" ht="14.25">
      <c r="B79" s="32"/>
      <c r="C79" s="32"/>
      <c r="D79" s="8" t="s">
        <v>83</v>
      </c>
      <c r="E79" s="9">
        <v>25000000</v>
      </c>
      <c r="F79" s="9">
        <v>25016488</v>
      </c>
      <c r="G79" s="9">
        <f t="shared" si="1"/>
        <v>-16488</v>
      </c>
      <c r="H79" s="9"/>
    </row>
    <row r="80" spans="2:8" ht="14.25">
      <c r="B80" s="32"/>
      <c r="C80" s="32"/>
      <c r="D80" s="16" t="s">
        <v>84</v>
      </c>
      <c r="E80" s="17">
        <v>1000000</v>
      </c>
      <c r="F80" s="17">
        <v>1000000</v>
      </c>
      <c r="G80" s="17">
        <f t="shared" si="1"/>
        <v>0</v>
      </c>
      <c r="H80" s="17"/>
    </row>
    <row r="81" spans="2:8" ht="14.25">
      <c r="B81" s="32"/>
      <c r="C81" s="33"/>
      <c r="D81" s="18" t="s">
        <v>85</v>
      </c>
      <c r="E81" s="19">
        <f>+E77+E80</f>
        <v>26000000</v>
      </c>
      <c r="F81" s="19">
        <f>+F77+F80</f>
        <v>26700620</v>
      </c>
      <c r="G81" s="19">
        <f t="shared" si="1"/>
        <v>-700620</v>
      </c>
      <c r="H81" s="19"/>
    </row>
    <row r="82" spans="2:8" ht="14.25">
      <c r="B82" s="33"/>
      <c r="C82" s="15" t="s">
        <v>86</v>
      </c>
      <c r="D82" s="13"/>
      <c r="E82" s="14">
        <f xml:space="preserve"> +E76 - E81</f>
        <v>30600000</v>
      </c>
      <c r="F82" s="14">
        <f xml:space="preserve"> +F76 - F81</f>
        <v>30674135</v>
      </c>
      <c r="G82" s="14">
        <f t="shared" si="1"/>
        <v>-74135</v>
      </c>
      <c r="H82" s="14"/>
    </row>
    <row r="83" spans="2:8" ht="14.25">
      <c r="B83" s="20" t="s">
        <v>87</v>
      </c>
      <c r="C83" s="21"/>
      <c r="D83" s="22"/>
      <c r="E83" s="23"/>
      <c r="F83" s="23"/>
      <c r="G83" s="23">
        <f>E83 + E84</f>
        <v>0</v>
      </c>
      <c r="H83" s="23"/>
    </row>
    <row r="84" spans="2:8" ht="14.25">
      <c r="B84" s="24"/>
      <c r="C84" s="25"/>
      <c r="D84" s="26"/>
      <c r="E84" s="27"/>
      <c r="F84" s="27"/>
      <c r="G84" s="27"/>
      <c r="H84" s="27"/>
    </row>
    <row r="85" spans="2:8" ht="14.25">
      <c r="B85" s="15" t="s">
        <v>88</v>
      </c>
      <c r="C85" s="12"/>
      <c r="D85" s="13"/>
      <c r="E85" s="14">
        <f xml:space="preserve"> +E54 +E71 +E82 - (E83 + E84)</f>
        <v>2703000</v>
      </c>
      <c r="F85" s="14">
        <f xml:space="preserve"> +F54 +F71 +F82 - (F83 + F84)</f>
        <v>5410400</v>
      </c>
      <c r="G85" s="14">
        <f t="shared" ref="G85:G87" si="2">E85-F85</f>
        <v>-2707400</v>
      </c>
      <c r="H85" s="14"/>
    </row>
    <row r="86" spans="2:8" ht="14.25">
      <c r="B86" s="15" t="s">
        <v>89</v>
      </c>
      <c r="C86" s="12"/>
      <c r="D86" s="13"/>
      <c r="E86" s="14">
        <v>17125904</v>
      </c>
      <c r="F86" s="14">
        <v>17125904</v>
      </c>
      <c r="G86" s="14">
        <f t="shared" si="2"/>
        <v>0</v>
      </c>
      <c r="H86" s="14"/>
    </row>
    <row r="87" spans="2:8" ht="14.25">
      <c r="B87" s="15" t="s">
        <v>90</v>
      </c>
      <c r="C87" s="12"/>
      <c r="D87" s="13"/>
      <c r="E87" s="14">
        <f xml:space="preserve"> +E85 +E86</f>
        <v>19828904</v>
      </c>
      <c r="F87" s="14">
        <f xml:space="preserve"> +F85 +F86</f>
        <v>22536304</v>
      </c>
      <c r="G87" s="14">
        <f t="shared" si="2"/>
        <v>-2707400</v>
      </c>
      <c r="H87" s="14"/>
    </row>
  </sheetData>
  <sheetProtection algorithmName="SHA-512" hashValue="pgdThB2LCYgYaeBoxU+lSEjbRzKiIJqA77ECoL3qlpXp3xUbjP7hdeUNk6OE3wopMXlcD8sztmJZaBz9wNGE+w==" saltValue="LtV9I/Ehn1viS42tC7wl5g==" spinCount="100000" sheet="1" objects="1" scenarios="1"/>
  <mergeCells count="12">
    <mergeCell ref="B55:B71"/>
    <mergeCell ref="C55:C59"/>
    <mergeCell ref="C60:C70"/>
    <mergeCell ref="B72:B82"/>
    <mergeCell ref="C72:C76"/>
    <mergeCell ref="C77:C81"/>
    <mergeCell ref="B2:H2"/>
    <mergeCell ref="B3:H3"/>
    <mergeCell ref="B5:D5"/>
    <mergeCell ref="B6:B54"/>
    <mergeCell ref="C6:C17"/>
    <mergeCell ref="C18:C53"/>
  </mergeCells>
  <phoneticPr fontId="2"/>
  <pageMargins left="0.7" right="0.7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7"/>
  <sheetViews>
    <sheetView showGridLines="0" zoomScaleNormal="100" workbookViewId="0"/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28" t="s">
        <v>92</v>
      </c>
      <c r="C2" s="28"/>
      <c r="D2" s="28"/>
      <c r="E2" s="28"/>
      <c r="F2" s="28"/>
      <c r="G2" s="28"/>
      <c r="H2" s="28"/>
    </row>
    <row r="3" spans="2:8" ht="21">
      <c r="B3" s="29" t="s">
        <v>93</v>
      </c>
      <c r="C3" s="29"/>
      <c r="D3" s="29"/>
      <c r="E3" s="29"/>
      <c r="F3" s="29"/>
      <c r="G3" s="29"/>
      <c r="H3" s="29"/>
    </row>
    <row r="4" spans="2:8" ht="15.75">
      <c r="B4" s="4"/>
      <c r="C4" s="4"/>
      <c r="D4" s="4"/>
      <c r="E4" s="4"/>
      <c r="F4" s="2"/>
      <c r="G4" s="2"/>
      <c r="H4" s="4" t="s">
        <v>3</v>
      </c>
    </row>
    <row r="5" spans="2:8" ht="14.25">
      <c r="B5" s="30" t="s">
        <v>4</v>
      </c>
      <c r="C5" s="30"/>
      <c r="D5" s="30"/>
      <c r="E5" s="5" t="s">
        <v>5</v>
      </c>
      <c r="F5" s="5" t="s">
        <v>6</v>
      </c>
      <c r="G5" s="5" t="s">
        <v>7</v>
      </c>
      <c r="H5" s="5" t="s">
        <v>8</v>
      </c>
    </row>
    <row r="6" spans="2:8" ht="14.25">
      <c r="B6" s="31" t="s">
        <v>9</v>
      </c>
      <c r="C6" s="31" t="s">
        <v>10</v>
      </c>
      <c r="D6" s="6" t="s">
        <v>11</v>
      </c>
      <c r="E6" s="7">
        <f>+E7+E8</f>
        <v>123400000</v>
      </c>
      <c r="F6" s="7">
        <f>+F7+F8</f>
        <v>125012870</v>
      </c>
      <c r="G6" s="7">
        <f>E6-F6</f>
        <v>-1612870</v>
      </c>
      <c r="H6" s="7"/>
    </row>
    <row r="7" spans="2:8" ht="14.25">
      <c r="B7" s="32"/>
      <c r="C7" s="32"/>
      <c r="D7" s="8" t="s">
        <v>12</v>
      </c>
      <c r="E7" s="9">
        <v>120000000</v>
      </c>
      <c r="F7" s="9">
        <v>122967550</v>
      </c>
      <c r="G7" s="9">
        <f t="shared" ref="G7:G70" si="0">E7-F7</f>
        <v>-2967550</v>
      </c>
      <c r="H7" s="9"/>
    </row>
    <row r="8" spans="2:8" ht="14.25">
      <c r="B8" s="32"/>
      <c r="C8" s="32"/>
      <c r="D8" s="8" t="s">
        <v>13</v>
      </c>
      <c r="E8" s="9">
        <f>+E9+E10+E11</f>
        <v>3400000</v>
      </c>
      <c r="F8" s="9">
        <f>+F9+F10+F11</f>
        <v>2045320</v>
      </c>
      <c r="G8" s="9">
        <f t="shared" si="0"/>
        <v>1354680</v>
      </c>
      <c r="H8" s="9"/>
    </row>
    <row r="9" spans="2:8" ht="14.25">
      <c r="B9" s="32"/>
      <c r="C9" s="32"/>
      <c r="D9" s="8" t="s">
        <v>14</v>
      </c>
      <c r="E9" s="9">
        <v>3150000</v>
      </c>
      <c r="F9" s="9">
        <v>1194420</v>
      </c>
      <c r="G9" s="9">
        <f t="shared" si="0"/>
        <v>1955580</v>
      </c>
      <c r="H9" s="9"/>
    </row>
    <row r="10" spans="2:8" ht="14.25">
      <c r="B10" s="32"/>
      <c r="C10" s="32"/>
      <c r="D10" s="8" t="s">
        <v>15</v>
      </c>
      <c r="E10" s="9">
        <v>250000</v>
      </c>
      <c r="F10" s="9">
        <v>850900</v>
      </c>
      <c r="G10" s="9">
        <f t="shared" si="0"/>
        <v>-600900</v>
      </c>
      <c r="H10" s="9"/>
    </row>
    <row r="11" spans="2:8" ht="14.25">
      <c r="B11" s="32"/>
      <c r="C11" s="32"/>
      <c r="D11" s="8" t="s">
        <v>16</v>
      </c>
      <c r="E11" s="9"/>
      <c r="F11" s="9"/>
      <c r="G11" s="9">
        <f t="shared" si="0"/>
        <v>0</v>
      </c>
      <c r="H11" s="9"/>
    </row>
    <row r="12" spans="2:8" ht="14.25">
      <c r="B12" s="32"/>
      <c r="C12" s="32"/>
      <c r="D12" s="8" t="s">
        <v>17</v>
      </c>
      <c r="E12" s="9"/>
      <c r="F12" s="9"/>
      <c r="G12" s="9">
        <f t="shared" si="0"/>
        <v>0</v>
      </c>
      <c r="H12" s="9"/>
    </row>
    <row r="13" spans="2:8" ht="14.25">
      <c r="B13" s="32"/>
      <c r="C13" s="32"/>
      <c r="D13" s="8" t="s">
        <v>18</v>
      </c>
      <c r="E13" s="9">
        <v>5000</v>
      </c>
      <c r="F13" s="9">
        <v>4813</v>
      </c>
      <c r="G13" s="9">
        <f t="shared" si="0"/>
        <v>187</v>
      </c>
      <c r="H13" s="9"/>
    </row>
    <row r="14" spans="2:8" ht="14.25">
      <c r="B14" s="32"/>
      <c r="C14" s="32"/>
      <c r="D14" s="8" t="s">
        <v>19</v>
      </c>
      <c r="E14" s="9">
        <f>+E15+E16</f>
        <v>0</v>
      </c>
      <c r="F14" s="9">
        <f>+F15+F16</f>
        <v>1095332</v>
      </c>
      <c r="G14" s="9">
        <f t="shared" si="0"/>
        <v>-1095332</v>
      </c>
      <c r="H14" s="9"/>
    </row>
    <row r="15" spans="2:8" ht="14.25">
      <c r="B15" s="32"/>
      <c r="C15" s="32"/>
      <c r="D15" s="8" t="s">
        <v>20</v>
      </c>
      <c r="E15" s="9"/>
      <c r="F15" s="9"/>
      <c r="G15" s="9">
        <f t="shared" si="0"/>
        <v>0</v>
      </c>
      <c r="H15" s="9"/>
    </row>
    <row r="16" spans="2:8" ht="14.25">
      <c r="B16" s="32"/>
      <c r="C16" s="32"/>
      <c r="D16" s="8" t="s">
        <v>21</v>
      </c>
      <c r="E16" s="9"/>
      <c r="F16" s="9">
        <v>1095332</v>
      </c>
      <c r="G16" s="9">
        <f t="shared" si="0"/>
        <v>-1095332</v>
      </c>
      <c r="H16" s="9"/>
    </row>
    <row r="17" spans="2:8" ht="14.25">
      <c r="B17" s="32"/>
      <c r="C17" s="33"/>
      <c r="D17" s="10" t="s">
        <v>22</v>
      </c>
      <c r="E17" s="11">
        <f>+E6+E12+E13+E14</f>
        <v>123405000</v>
      </c>
      <c r="F17" s="11">
        <f>+F6+F12+F13+F14</f>
        <v>126113015</v>
      </c>
      <c r="G17" s="11">
        <f t="shared" si="0"/>
        <v>-2708015</v>
      </c>
      <c r="H17" s="11"/>
    </row>
    <row r="18" spans="2:8" ht="14.25">
      <c r="B18" s="32"/>
      <c r="C18" s="31" t="s">
        <v>23</v>
      </c>
      <c r="D18" s="8" t="s">
        <v>24</v>
      </c>
      <c r="E18" s="9">
        <f>+E19+E20+E21+E22+E23+E24</f>
        <v>86800000</v>
      </c>
      <c r="F18" s="9">
        <f>+F19+F20+F21+F22+F23+F24</f>
        <v>87313234</v>
      </c>
      <c r="G18" s="9">
        <f t="shared" si="0"/>
        <v>-513234</v>
      </c>
      <c r="H18" s="9"/>
    </row>
    <row r="19" spans="2:8" ht="14.25">
      <c r="B19" s="32"/>
      <c r="C19" s="32"/>
      <c r="D19" s="8" t="s">
        <v>25</v>
      </c>
      <c r="E19" s="9"/>
      <c r="F19" s="9"/>
      <c r="G19" s="9">
        <f t="shared" si="0"/>
        <v>0</v>
      </c>
      <c r="H19" s="9"/>
    </row>
    <row r="20" spans="2:8" ht="14.25">
      <c r="B20" s="32"/>
      <c r="C20" s="32"/>
      <c r="D20" s="8" t="s">
        <v>26</v>
      </c>
      <c r="E20" s="9">
        <v>44000000</v>
      </c>
      <c r="F20" s="9">
        <v>43873559</v>
      </c>
      <c r="G20" s="9">
        <f t="shared" si="0"/>
        <v>126441</v>
      </c>
      <c r="H20" s="9"/>
    </row>
    <row r="21" spans="2:8" ht="14.25">
      <c r="B21" s="32"/>
      <c r="C21" s="32"/>
      <c r="D21" s="8" t="s">
        <v>27</v>
      </c>
      <c r="E21" s="9">
        <v>18000000</v>
      </c>
      <c r="F21" s="9">
        <v>13757398</v>
      </c>
      <c r="G21" s="9">
        <f t="shared" si="0"/>
        <v>4242602</v>
      </c>
      <c r="H21" s="9"/>
    </row>
    <row r="22" spans="2:8" ht="14.25">
      <c r="B22" s="32"/>
      <c r="C22" s="32"/>
      <c r="D22" s="8" t="s">
        <v>28</v>
      </c>
      <c r="E22" s="9">
        <v>14000000</v>
      </c>
      <c r="F22" s="9">
        <v>16909540</v>
      </c>
      <c r="G22" s="9">
        <f t="shared" si="0"/>
        <v>-2909540</v>
      </c>
      <c r="H22" s="9"/>
    </row>
    <row r="23" spans="2:8" ht="14.25">
      <c r="B23" s="32"/>
      <c r="C23" s="32"/>
      <c r="D23" s="8" t="s">
        <v>29</v>
      </c>
      <c r="E23" s="9">
        <v>800000</v>
      </c>
      <c r="F23" s="9">
        <v>3018124</v>
      </c>
      <c r="G23" s="9">
        <f t="shared" si="0"/>
        <v>-2218124</v>
      </c>
      <c r="H23" s="9"/>
    </row>
    <row r="24" spans="2:8" ht="14.25">
      <c r="B24" s="32"/>
      <c r="C24" s="32"/>
      <c r="D24" s="8" t="s">
        <v>30</v>
      </c>
      <c r="E24" s="9">
        <v>10000000</v>
      </c>
      <c r="F24" s="9">
        <v>9754613</v>
      </c>
      <c r="G24" s="9">
        <f t="shared" si="0"/>
        <v>245387</v>
      </c>
      <c r="H24" s="9"/>
    </row>
    <row r="25" spans="2:8" ht="14.25">
      <c r="B25" s="32"/>
      <c r="C25" s="32"/>
      <c r="D25" s="8" t="s">
        <v>31</v>
      </c>
      <c r="E25" s="9">
        <f>+E26+E27+E28+E29+E30+E31+E32+E33</f>
        <v>14880000</v>
      </c>
      <c r="F25" s="9">
        <f>+F26+F27+F28+F29+F30+F31+F32+F33</f>
        <v>13749406</v>
      </c>
      <c r="G25" s="9">
        <f t="shared" si="0"/>
        <v>1130594</v>
      </c>
      <c r="H25" s="9"/>
    </row>
    <row r="26" spans="2:8" ht="14.25">
      <c r="B26" s="32"/>
      <c r="C26" s="32"/>
      <c r="D26" s="8" t="s">
        <v>32</v>
      </c>
      <c r="E26" s="9">
        <v>7000000</v>
      </c>
      <c r="F26" s="9">
        <v>6507846</v>
      </c>
      <c r="G26" s="9">
        <f t="shared" si="0"/>
        <v>492154</v>
      </c>
      <c r="H26" s="9"/>
    </row>
    <row r="27" spans="2:8" ht="14.25">
      <c r="B27" s="32"/>
      <c r="C27" s="32"/>
      <c r="D27" s="8" t="s">
        <v>33</v>
      </c>
      <c r="E27" s="9">
        <v>500000</v>
      </c>
      <c r="F27" s="9">
        <v>137445</v>
      </c>
      <c r="G27" s="9">
        <f t="shared" si="0"/>
        <v>362555</v>
      </c>
      <c r="H27" s="9"/>
    </row>
    <row r="28" spans="2:8" ht="14.25">
      <c r="B28" s="32"/>
      <c r="C28" s="32"/>
      <c r="D28" s="8" t="s">
        <v>34</v>
      </c>
      <c r="E28" s="9">
        <v>3000000</v>
      </c>
      <c r="F28" s="9">
        <v>2207181</v>
      </c>
      <c r="G28" s="9">
        <f t="shared" si="0"/>
        <v>792819</v>
      </c>
      <c r="H28" s="9"/>
    </row>
    <row r="29" spans="2:8" ht="14.25">
      <c r="B29" s="32"/>
      <c r="C29" s="32"/>
      <c r="D29" s="8" t="s">
        <v>35</v>
      </c>
      <c r="E29" s="9">
        <v>2500000</v>
      </c>
      <c r="F29" s="9">
        <v>2421370</v>
      </c>
      <c r="G29" s="9">
        <f t="shared" si="0"/>
        <v>78630</v>
      </c>
      <c r="H29" s="9"/>
    </row>
    <row r="30" spans="2:8" ht="14.25">
      <c r="B30" s="32"/>
      <c r="C30" s="32"/>
      <c r="D30" s="8" t="s">
        <v>36</v>
      </c>
      <c r="E30" s="9">
        <v>980000</v>
      </c>
      <c r="F30" s="9">
        <v>1450672</v>
      </c>
      <c r="G30" s="9">
        <f t="shared" si="0"/>
        <v>-470672</v>
      </c>
      <c r="H30" s="9"/>
    </row>
    <row r="31" spans="2:8" ht="14.25">
      <c r="B31" s="32"/>
      <c r="C31" s="32"/>
      <c r="D31" s="8" t="s">
        <v>37</v>
      </c>
      <c r="E31" s="9">
        <v>500000</v>
      </c>
      <c r="F31" s="9">
        <v>804040</v>
      </c>
      <c r="G31" s="9">
        <f t="shared" si="0"/>
        <v>-304040</v>
      </c>
      <c r="H31" s="9"/>
    </row>
    <row r="32" spans="2:8" ht="14.25">
      <c r="B32" s="32"/>
      <c r="C32" s="32"/>
      <c r="D32" s="8" t="s">
        <v>38</v>
      </c>
      <c r="E32" s="9">
        <v>250000</v>
      </c>
      <c r="F32" s="9">
        <v>108734</v>
      </c>
      <c r="G32" s="9">
        <f t="shared" si="0"/>
        <v>141266</v>
      </c>
      <c r="H32" s="9"/>
    </row>
    <row r="33" spans="2:8" ht="14.25">
      <c r="B33" s="32"/>
      <c r="C33" s="32"/>
      <c r="D33" s="8" t="s">
        <v>39</v>
      </c>
      <c r="E33" s="9">
        <v>150000</v>
      </c>
      <c r="F33" s="9">
        <v>112118</v>
      </c>
      <c r="G33" s="9">
        <f t="shared" si="0"/>
        <v>37882</v>
      </c>
      <c r="H33" s="9"/>
    </row>
    <row r="34" spans="2:8" ht="14.25">
      <c r="B34" s="32"/>
      <c r="C34" s="32"/>
      <c r="D34" s="8" t="s">
        <v>40</v>
      </c>
      <c r="E34" s="9">
        <f>+E35+E36+E37+E38+E39+E40+E41+E42+E43+E44+E45+E46+E47+E48+E49+E50+E51</f>
        <v>7960000</v>
      </c>
      <c r="F34" s="9">
        <f>+F35+F36+F37+F38+F39+F40+F41+F42+F43+F44+F45+F46+F47+F48+F49+F50+F51</f>
        <v>7347516</v>
      </c>
      <c r="G34" s="9">
        <f t="shared" si="0"/>
        <v>612484</v>
      </c>
      <c r="H34" s="9"/>
    </row>
    <row r="35" spans="2:8" ht="14.25">
      <c r="B35" s="32"/>
      <c r="C35" s="32"/>
      <c r="D35" s="8" t="s">
        <v>41</v>
      </c>
      <c r="E35" s="9">
        <v>1000000</v>
      </c>
      <c r="F35" s="9">
        <v>814653</v>
      </c>
      <c r="G35" s="9">
        <f t="shared" si="0"/>
        <v>185347</v>
      </c>
      <c r="H35" s="9"/>
    </row>
    <row r="36" spans="2:8" ht="14.25">
      <c r="B36" s="32"/>
      <c r="C36" s="32"/>
      <c r="D36" s="8" t="s">
        <v>42</v>
      </c>
      <c r="E36" s="9">
        <v>1500000</v>
      </c>
      <c r="F36" s="9">
        <v>1613352</v>
      </c>
      <c r="G36" s="9">
        <f t="shared" si="0"/>
        <v>-113352</v>
      </c>
      <c r="H36" s="9"/>
    </row>
    <row r="37" spans="2:8" ht="14.25">
      <c r="B37" s="32"/>
      <c r="C37" s="32"/>
      <c r="D37" s="8" t="s">
        <v>43</v>
      </c>
      <c r="E37" s="9">
        <v>1500000</v>
      </c>
      <c r="F37" s="9">
        <v>1003875</v>
      </c>
      <c r="G37" s="9">
        <f t="shared" si="0"/>
        <v>496125</v>
      </c>
      <c r="H37" s="9"/>
    </row>
    <row r="38" spans="2:8" ht="14.25">
      <c r="B38" s="32"/>
      <c r="C38" s="32"/>
      <c r="D38" s="8" t="s">
        <v>44</v>
      </c>
      <c r="E38" s="9">
        <v>150000</v>
      </c>
      <c r="F38" s="9">
        <v>86766</v>
      </c>
      <c r="G38" s="9">
        <f t="shared" si="0"/>
        <v>63234</v>
      </c>
      <c r="H38" s="9"/>
    </row>
    <row r="39" spans="2:8" ht="14.25">
      <c r="B39" s="32"/>
      <c r="C39" s="32"/>
      <c r="D39" s="8" t="s">
        <v>45</v>
      </c>
      <c r="E39" s="9">
        <v>300000</v>
      </c>
      <c r="F39" s="9">
        <v>300961</v>
      </c>
      <c r="G39" s="9">
        <f t="shared" si="0"/>
        <v>-961</v>
      </c>
      <c r="H39" s="9"/>
    </row>
    <row r="40" spans="2:8" ht="14.25">
      <c r="B40" s="32"/>
      <c r="C40" s="32"/>
      <c r="D40" s="8" t="s">
        <v>35</v>
      </c>
      <c r="E40" s="9"/>
      <c r="F40" s="9"/>
      <c r="G40" s="9">
        <f t="shared" si="0"/>
        <v>0</v>
      </c>
      <c r="H40" s="9"/>
    </row>
    <row r="41" spans="2:8" ht="14.25">
      <c r="B41" s="32"/>
      <c r="C41" s="32"/>
      <c r="D41" s="8" t="s">
        <v>46</v>
      </c>
      <c r="E41" s="9">
        <v>1000000</v>
      </c>
      <c r="F41" s="9">
        <v>570558</v>
      </c>
      <c r="G41" s="9">
        <f t="shared" si="0"/>
        <v>429442</v>
      </c>
      <c r="H41" s="9"/>
    </row>
    <row r="42" spans="2:8" ht="14.25">
      <c r="B42" s="32"/>
      <c r="C42" s="32"/>
      <c r="D42" s="8" t="s">
        <v>47</v>
      </c>
      <c r="E42" s="9">
        <v>200000</v>
      </c>
      <c r="F42" s="9">
        <v>254187</v>
      </c>
      <c r="G42" s="9">
        <f t="shared" si="0"/>
        <v>-54187</v>
      </c>
      <c r="H42" s="9"/>
    </row>
    <row r="43" spans="2:8" ht="14.25">
      <c r="B43" s="32"/>
      <c r="C43" s="32"/>
      <c r="D43" s="8" t="s">
        <v>48</v>
      </c>
      <c r="E43" s="9">
        <v>100000</v>
      </c>
      <c r="F43" s="9">
        <v>90431</v>
      </c>
      <c r="G43" s="9">
        <f t="shared" si="0"/>
        <v>9569</v>
      </c>
      <c r="H43" s="9"/>
    </row>
    <row r="44" spans="2:8" ht="14.25">
      <c r="B44" s="32"/>
      <c r="C44" s="32"/>
      <c r="D44" s="8" t="s">
        <v>49</v>
      </c>
      <c r="E44" s="9">
        <v>1400000</v>
      </c>
      <c r="F44" s="9">
        <v>1717990</v>
      </c>
      <c r="G44" s="9">
        <f t="shared" si="0"/>
        <v>-317990</v>
      </c>
      <c r="H44" s="9"/>
    </row>
    <row r="45" spans="2:8" ht="14.25">
      <c r="B45" s="32"/>
      <c r="C45" s="32"/>
      <c r="D45" s="8" t="s">
        <v>37</v>
      </c>
      <c r="E45" s="9"/>
      <c r="F45" s="9"/>
      <c r="G45" s="9">
        <f t="shared" si="0"/>
        <v>0</v>
      </c>
      <c r="H45" s="9"/>
    </row>
    <row r="46" spans="2:8" ht="14.25">
      <c r="B46" s="32"/>
      <c r="C46" s="32"/>
      <c r="D46" s="8" t="s">
        <v>38</v>
      </c>
      <c r="E46" s="9">
        <v>260000</v>
      </c>
      <c r="F46" s="9">
        <v>271928</v>
      </c>
      <c r="G46" s="9">
        <f t="shared" si="0"/>
        <v>-11928</v>
      </c>
      <c r="H46" s="9"/>
    </row>
    <row r="47" spans="2:8" ht="14.25">
      <c r="B47" s="32"/>
      <c r="C47" s="32"/>
      <c r="D47" s="8" t="s">
        <v>50</v>
      </c>
      <c r="E47" s="9"/>
      <c r="F47" s="9"/>
      <c r="G47" s="9">
        <f t="shared" si="0"/>
        <v>0</v>
      </c>
      <c r="H47" s="9"/>
    </row>
    <row r="48" spans="2:8" ht="14.25">
      <c r="B48" s="32"/>
      <c r="C48" s="32"/>
      <c r="D48" s="8" t="s">
        <v>51</v>
      </c>
      <c r="E48" s="9"/>
      <c r="F48" s="9"/>
      <c r="G48" s="9">
        <f t="shared" si="0"/>
        <v>0</v>
      </c>
      <c r="H48" s="9"/>
    </row>
    <row r="49" spans="2:8" ht="14.25">
      <c r="B49" s="32"/>
      <c r="C49" s="32"/>
      <c r="D49" s="8" t="s">
        <v>52</v>
      </c>
      <c r="E49" s="9">
        <v>150000</v>
      </c>
      <c r="F49" s="9">
        <v>134900</v>
      </c>
      <c r="G49" s="9">
        <f t="shared" si="0"/>
        <v>15100</v>
      </c>
      <c r="H49" s="9"/>
    </row>
    <row r="50" spans="2:8" ht="14.25">
      <c r="B50" s="32"/>
      <c r="C50" s="32"/>
      <c r="D50" s="8" t="s">
        <v>53</v>
      </c>
      <c r="E50" s="9"/>
      <c r="F50" s="9"/>
      <c r="G50" s="9">
        <f t="shared" si="0"/>
        <v>0</v>
      </c>
      <c r="H50" s="9"/>
    </row>
    <row r="51" spans="2:8" ht="14.25">
      <c r="B51" s="32"/>
      <c r="C51" s="32"/>
      <c r="D51" s="8" t="s">
        <v>39</v>
      </c>
      <c r="E51" s="9">
        <v>400000</v>
      </c>
      <c r="F51" s="9">
        <v>487915</v>
      </c>
      <c r="G51" s="9">
        <f t="shared" si="0"/>
        <v>-87915</v>
      </c>
      <c r="H51" s="9"/>
    </row>
    <row r="52" spans="2:8" ht="14.25">
      <c r="B52" s="32"/>
      <c r="C52" s="32"/>
      <c r="D52" s="8" t="s">
        <v>54</v>
      </c>
      <c r="E52" s="9"/>
      <c r="F52" s="9"/>
      <c r="G52" s="9">
        <f t="shared" si="0"/>
        <v>0</v>
      </c>
      <c r="H52" s="9"/>
    </row>
    <row r="53" spans="2:8" ht="14.25">
      <c r="B53" s="32"/>
      <c r="C53" s="33"/>
      <c r="D53" s="10" t="s">
        <v>55</v>
      </c>
      <c r="E53" s="11">
        <f>+E18+E25+E34+E52</f>
        <v>109640000</v>
      </c>
      <c r="F53" s="11">
        <f>+F18+F25+F34+F52</f>
        <v>108410156</v>
      </c>
      <c r="G53" s="11">
        <f t="shared" si="0"/>
        <v>1229844</v>
      </c>
      <c r="H53" s="11"/>
    </row>
    <row r="54" spans="2:8" ht="14.25">
      <c r="B54" s="33"/>
      <c r="C54" s="12" t="s">
        <v>56</v>
      </c>
      <c r="D54" s="13"/>
      <c r="E54" s="14">
        <f xml:space="preserve"> +E17 - E53</f>
        <v>13765000</v>
      </c>
      <c r="F54" s="14">
        <f xml:space="preserve"> +F17 - F53</f>
        <v>17702859</v>
      </c>
      <c r="G54" s="14">
        <f t="shared" si="0"/>
        <v>-3937859</v>
      </c>
      <c r="H54" s="14"/>
    </row>
    <row r="55" spans="2:8" ht="14.25">
      <c r="B55" s="31" t="s">
        <v>57</v>
      </c>
      <c r="C55" s="31" t="s">
        <v>10</v>
      </c>
      <c r="D55" s="8" t="s">
        <v>58</v>
      </c>
      <c r="E55" s="9">
        <f>+E56+E57</f>
        <v>0</v>
      </c>
      <c r="F55" s="9">
        <f>+F56+F57</f>
        <v>1260000</v>
      </c>
      <c r="G55" s="9">
        <f t="shared" si="0"/>
        <v>-1260000</v>
      </c>
      <c r="H55" s="9"/>
    </row>
    <row r="56" spans="2:8" ht="14.25">
      <c r="B56" s="32"/>
      <c r="C56" s="32"/>
      <c r="D56" s="8" t="s">
        <v>59</v>
      </c>
      <c r="E56" s="9"/>
      <c r="F56" s="9">
        <v>1260000</v>
      </c>
      <c r="G56" s="9">
        <f t="shared" si="0"/>
        <v>-1260000</v>
      </c>
      <c r="H56" s="9"/>
    </row>
    <row r="57" spans="2:8" ht="14.25">
      <c r="B57" s="32"/>
      <c r="C57" s="32"/>
      <c r="D57" s="8" t="s">
        <v>60</v>
      </c>
      <c r="E57" s="9"/>
      <c r="F57" s="9"/>
      <c r="G57" s="9">
        <f t="shared" si="0"/>
        <v>0</v>
      </c>
      <c r="H57" s="9"/>
    </row>
    <row r="58" spans="2:8" ht="14.25">
      <c r="B58" s="32"/>
      <c r="C58" s="32"/>
      <c r="D58" s="8" t="s">
        <v>61</v>
      </c>
      <c r="E58" s="9"/>
      <c r="F58" s="9"/>
      <c r="G58" s="9">
        <f t="shared" si="0"/>
        <v>0</v>
      </c>
      <c r="H58" s="9"/>
    </row>
    <row r="59" spans="2:8" ht="14.25">
      <c r="B59" s="32"/>
      <c r="C59" s="33"/>
      <c r="D59" s="10" t="s">
        <v>62</v>
      </c>
      <c r="E59" s="11">
        <f>+E55+E58</f>
        <v>0</v>
      </c>
      <c r="F59" s="11">
        <f>+F55+F58</f>
        <v>1260000</v>
      </c>
      <c r="G59" s="11">
        <f t="shared" si="0"/>
        <v>-1260000</v>
      </c>
      <c r="H59" s="11"/>
    </row>
    <row r="60" spans="2:8" ht="14.25">
      <c r="B60" s="32"/>
      <c r="C60" s="31" t="s">
        <v>23</v>
      </c>
      <c r="D60" s="8" t="s">
        <v>63</v>
      </c>
      <c r="E60" s="9"/>
      <c r="F60" s="9"/>
      <c r="G60" s="9">
        <f t="shared" si="0"/>
        <v>0</v>
      </c>
      <c r="H60" s="9"/>
    </row>
    <row r="61" spans="2:8" ht="14.25">
      <c r="B61" s="32"/>
      <c r="C61" s="32"/>
      <c r="D61" s="8" t="s">
        <v>64</v>
      </c>
      <c r="E61" s="9">
        <f>+E62+E63+E64+E65+E66+E67+E68+E69</f>
        <v>5000000</v>
      </c>
      <c r="F61" s="9">
        <f>+F62+F63+F64+F65+F66+F67+F68+F69</f>
        <v>5915280</v>
      </c>
      <c r="G61" s="9">
        <f t="shared" si="0"/>
        <v>-915280</v>
      </c>
      <c r="H61" s="9"/>
    </row>
    <row r="62" spans="2:8" ht="14.25">
      <c r="B62" s="32"/>
      <c r="C62" s="32"/>
      <c r="D62" s="8" t="s">
        <v>65</v>
      </c>
      <c r="E62" s="9"/>
      <c r="F62" s="9"/>
      <c r="G62" s="9">
        <f t="shared" si="0"/>
        <v>0</v>
      </c>
      <c r="H62" s="9"/>
    </row>
    <row r="63" spans="2:8" ht="14.25">
      <c r="B63" s="32"/>
      <c r="C63" s="32"/>
      <c r="D63" s="8" t="s">
        <v>66</v>
      </c>
      <c r="E63" s="9">
        <v>5000000</v>
      </c>
      <c r="F63" s="9">
        <v>4430160</v>
      </c>
      <c r="G63" s="9">
        <f t="shared" si="0"/>
        <v>569840</v>
      </c>
      <c r="H63" s="9"/>
    </row>
    <row r="64" spans="2:8" ht="14.25">
      <c r="B64" s="32"/>
      <c r="C64" s="32"/>
      <c r="D64" s="8" t="s">
        <v>67</v>
      </c>
      <c r="E64" s="9"/>
      <c r="F64" s="9"/>
      <c r="G64" s="9">
        <f t="shared" si="0"/>
        <v>0</v>
      </c>
      <c r="H64" s="9"/>
    </row>
    <row r="65" spans="2:8" ht="14.25">
      <c r="B65" s="32"/>
      <c r="C65" s="32"/>
      <c r="D65" s="8" t="s">
        <v>68</v>
      </c>
      <c r="E65" s="9"/>
      <c r="F65" s="9">
        <v>231120</v>
      </c>
      <c r="G65" s="9">
        <f t="shared" si="0"/>
        <v>-231120</v>
      </c>
      <c r="H65" s="9"/>
    </row>
    <row r="66" spans="2:8" ht="14.25">
      <c r="B66" s="32"/>
      <c r="C66" s="32"/>
      <c r="D66" s="8" t="s">
        <v>69</v>
      </c>
      <c r="E66" s="9"/>
      <c r="F66" s="9"/>
      <c r="G66" s="9">
        <f t="shared" si="0"/>
        <v>0</v>
      </c>
      <c r="H66" s="9"/>
    </row>
    <row r="67" spans="2:8" ht="14.25">
      <c r="B67" s="32"/>
      <c r="C67" s="32"/>
      <c r="D67" s="8" t="s">
        <v>70</v>
      </c>
      <c r="E67" s="9"/>
      <c r="F67" s="9">
        <v>1254000</v>
      </c>
      <c r="G67" s="9">
        <f t="shared" si="0"/>
        <v>-1254000</v>
      </c>
      <c r="H67" s="9"/>
    </row>
    <row r="68" spans="2:8" ht="14.25">
      <c r="B68" s="32"/>
      <c r="C68" s="32"/>
      <c r="D68" s="8" t="s">
        <v>71</v>
      </c>
      <c r="E68" s="9"/>
      <c r="F68" s="9"/>
      <c r="G68" s="9">
        <f t="shared" si="0"/>
        <v>0</v>
      </c>
      <c r="H68" s="9"/>
    </row>
    <row r="69" spans="2:8" ht="14.25">
      <c r="B69" s="32"/>
      <c r="C69" s="32"/>
      <c r="D69" s="8" t="s">
        <v>72</v>
      </c>
      <c r="E69" s="9"/>
      <c r="F69" s="9"/>
      <c r="G69" s="9">
        <f t="shared" si="0"/>
        <v>0</v>
      </c>
      <c r="H69" s="9"/>
    </row>
    <row r="70" spans="2:8" ht="14.25">
      <c r="B70" s="32"/>
      <c r="C70" s="33"/>
      <c r="D70" s="10" t="s">
        <v>73</v>
      </c>
      <c r="E70" s="11">
        <f>+E60+E61</f>
        <v>5000000</v>
      </c>
      <c r="F70" s="11">
        <f>+F60+F61</f>
        <v>5915280</v>
      </c>
      <c r="G70" s="11">
        <f t="shared" si="0"/>
        <v>-915280</v>
      </c>
      <c r="H70" s="11"/>
    </row>
    <row r="71" spans="2:8" ht="14.25">
      <c r="B71" s="33"/>
      <c r="C71" s="15" t="s">
        <v>74</v>
      </c>
      <c r="D71" s="13"/>
      <c r="E71" s="14">
        <f xml:space="preserve"> +E59 - E70</f>
        <v>-5000000</v>
      </c>
      <c r="F71" s="14">
        <f xml:space="preserve"> +F59 - F70</f>
        <v>-4655280</v>
      </c>
      <c r="G71" s="14">
        <f t="shared" ref="G71:G82" si="1">E71-F71</f>
        <v>-344720</v>
      </c>
      <c r="H71" s="14"/>
    </row>
    <row r="72" spans="2:8" ht="14.25">
      <c r="B72" s="31" t="s">
        <v>75</v>
      </c>
      <c r="C72" s="31" t="s">
        <v>10</v>
      </c>
      <c r="D72" s="8" t="s">
        <v>76</v>
      </c>
      <c r="E72" s="9">
        <f>+E73+E74</f>
        <v>0</v>
      </c>
      <c r="F72" s="9">
        <f>+F73+F74</f>
        <v>1443786</v>
      </c>
      <c r="G72" s="9">
        <f t="shared" si="1"/>
        <v>-1443786</v>
      </c>
      <c r="H72" s="9"/>
    </row>
    <row r="73" spans="2:8" ht="14.25">
      <c r="B73" s="32"/>
      <c r="C73" s="32"/>
      <c r="D73" s="8" t="s">
        <v>77</v>
      </c>
      <c r="E73" s="9"/>
      <c r="F73" s="9">
        <v>1443786</v>
      </c>
      <c r="G73" s="9">
        <f t="shared" si="1"/>
        <v>-1443786</v>
      </c>
      <c r="H73" s="9"/>
    </row>
    <row r="74" spans="2:8" ht="14.25">
      <c r="B74" s="32"/>
      <c r="C74" s="32"/>
      <c r="D74" s="8" t="s">
        <v>78</v>
      </c>
      <c r="E74" s="9"/>
      <c r="F74" s="9"/>
      <c r="G74" s="9">
        <f t="shared" si="1"/>
        <v>0</v>
      </c>
      <c r="H74" s="9"/>
    </row>
    <row r="75" spans="2:8" ht="14.25">
      <c r="B75" s="32"/>
      <c r="C75" s="32"/>
      <c r="D75" s="8" t="s">
        <v>79</v>
      </c>
      <c r="E75" s="9"/>
      <c r="F75" s="9"/>
      <c r="G75" s="9">
        <f t="shared" si="1"/>
        <v>0</v>
      </c>
      <c r="H75" s="9"/>
    </row>
    <row r="76" spans="2:8" ht="14.25">
      <c r="B76" s="32"/>
      <c r="C76" s="33"/>
      <c r="D76" s="10" t="s">
        <v>80</v>
      </c>
      <c r="E76" s="11">
        <f>+E72+E75</f>
        <v>0</v>
      </c>
      <c r="F76" s="11">
        <f>+F72+F75</f>
        <v>1443786</v>
      </c>
      <c r="G76" s="11">
        <f t="shared" si="1"/>
        <v>-1443786</v>
      </c>
      <c r="H76" s="11"/>
    </row>
    <row r="77" spans="2:8" ht="14.25">
      <c r="B77" s="32"/>
      <c r="C77" s="31" t="s">
        <v>23</v>
      </c>
      <c r="D77" s="8" t="s">
        <v>81</v>
      </c>
      <c r="E77" s="9">
        <f>+E78+E79</f>
        <v>7000000</v>
      </c>
      <c r="F77" s="9">
        <f>+F78+F79</f>
        <v>16600300</v>
      </c>
      <c r="G77" s="9">
        <f t="shared" si="1"/>
        <v>-9600300</v>
      </c>
      <c r="H77" s="9"/>
    </row>
    <row r="78" spans="2:8" ht="14.25">
      <c r="B78" s="32"/>
      <c r="C78" s="32"/>
      <c r="D78" s="8" t="s">
        <v>82</v>
      </c>
      <c r="E78" s="9"/>
      <c r="F78" s="9">
        <v>600300</v>
      </c>
      <c r="G78" s="9">
        <f t="shared" si="1"/>
        <v>-600300</v>
      </c>
      <c r="H78" s="9"/>
    </row>
    <row r="79" spans="2:8" ht="14.25">
      <c r="B79" s="32"/>
      <c r="C79" s="32"/>
      <c r="D79" s="8" t="s">
        <v>83</v>
      </c>
      <c r="E79" s="9">
        <v>7000000</v>
      </c>
      <c r="F79" s="9">
        <v>16000000</v>
      </c>
      <c r="G79" s="9">
        <f t="shared" si="1"/>
        <v>-9000000</v>
      </c>
      <c r="H79" s="9"/>
    </row>
    <row r="80" spans="2:8" ht="14.25">
      <c r="B80" s="32"/>
      <c r="C80" s="32"/>
      <c r="D80" s="16" t="s">
        <v>84</v>
      </c>
      <c r="E80" s="17">
        <v>1000000</v>
      </c>
      <c r="F80" s="17">
        <v>1000000</v>
      </c>
      <c r="G80" s="17">
        <f t="shared" si="1"/>
        <v>0</v>
      </c>
      <c r="H80" s="17"/>
    </row>
    <row r="81" spans="2:8" ht="14.25">
      <c r="B81" s="32"/>
      <c r="C81" s="33"/>
      <c r="D81" s="18" t="s">
        <v>85</v>
      </c>
      <c r="E81" s="19">
        <f>+E77+E80</f>
        <v>8000000</v>
      </c>
      <c r="F81" s="19">
        <f>+F77+F80</f>
        <v>17600300</v>
      </c>
      <c r="G81" s="19">
        <f t="shared" si="1"/>
        <v>-9600300</v>
      </c>
      <c r="H81" s="19"/>
    </row>
    <row r="82" spans="2:8" ht="14.25">
      <c r="B82" s="33"/>
      <c r="C82" s="15" t="s">
        <v>86</v>
      </c>
      <c r="D82" s="13"/>
      <c r="E82" s="14">
        <f xml:space="preserve"> +E76 - E81</f>
        <v>-8000000</v>
      </c>
      <c r="F82" s="14">
        <f xml:space="preserve"> +F76 - F81</f>
        <v>-16156514</v>
      </c>
      <c r="G82" s="14">
        <f t="shared" si="1"/>
        <v>8156514</v>
      </c>
      <c r="H82" s="14"/>
    </row>
    <row r="83" spans="2:8" ht="14.25">
      <c r="B83" s="20" t="s">
        <v>87</v>
      </c>
      <c r="C83" s="21"/>
      <c r="D83" s="22"/>
      <c r="E83" s="23">
        <v>1000000</v>
      </c>
      <c r="F83" s="23"/>
      <c r="G83" s="23">
        <f>E83 + E84</f>
        <v>1000000</v>
      </c>
      <c r="H83" s="23"/>
    </row>
    <row r="84" spans="2:8" ht="14.25">
      <c r="B84" s="24"/>
      <c r="C84" s="25"/>
      <c r="D84" s="26"/>
      <c r="E84" s="27"/>
      <c r="F84" s="27"/>
      <c r="G84" s="27"/>
      <c r="H84" s="27"/>
    </row>
    <row r="85" spans="2:8" ht="14.25">
      <c r="B85" s="15" t="s">
        <v>88</v>
      </c>
      <c r="C85" s="12"/>
      <c r="D85" s="13"/>
      <c r="E85" s="14">
        <f xml:space="preserve"> +E54 +E71 +E82 - (E83 + E84)</f>
        <v>-235000</v>
      </c>
      <c r="F85" s="14">
        <f xml:space="preserve"> +F54 +F71 +F82 - (F83 + F84)</f>
        <v>-3108935</v>
      </c>
      <c r="G85" s="14">
        <f t="shared" ref="G85:G87" si="2">E85-F85</f>
        <v>2873935</v>
      </c>
      <c r="H85" s="14"/>
    </row>
    <row r="86" spans="2:8" ht="14.25">
      <c r="B86" s="15" t="s">
        <v>89</v>
      </c>
      <c r="C86" s="12"/>
      <c r="D86" s="13"/>
      <c r="E86" s="14">
        <v>16219597</v>
      </c>
      <c r="F86" s="14">
        <v>16219597</v>
      </c>
      <c r="G86" s="14">
        <f t="shared" si="2"/>
        <v>0</v>
      </c>
      <c r="H86" s="14"/>
    </row>
    <row r="87" spans="2:8" ht="14.25">
      <c r="B87" s="15" t="s">
        <v>90</v>
      </c>
      <c r="C87" s="12"/>
      <c r="D87" s="13"/>
      <c r="E87" s="14">
        <f xml:space="preserve"> +E85 +E86</f>
        <v>15984597</v>
      </c>
      <c r="F87" s="14">
        <f xml:space="preserve"> +F85 +F86</f>
        <v>13110662</v>
      </c>
      <c r="G87" s="14">
        <f t="shared" si="2"/>
        <v>2873935</v>
      </c>
      <c r="H87" s="14"/>
    </row>
  </sheetData>
  <sheetProtection algorithmName="SHA-512" hashValue="rrXLVgRJEtK2SgPY/EHMlASOY0SpkPiAQE1wLDK5EN1FmWTfWQ2iB7tF8wvgpbBV8+h/vRmCynFaWTXJ73Dpww==" saltValue="7WSQxxt0H1PmsAlgxNmXaw==" spinCount="100000" sheet="1" objects="1" scenarios="1"/>
  <mergeCells count="12">
    <mergeCell ref="B55:B71"/>
    <mergeCell ref="C55:C59"/>
    <mergeCell ref="C60:C70"/>
    <mergeCell ref="B72:B82"/>
    <mergeCell ref="C72:C76"/>
    <mergeCell ref="C77:C81"/>
    <mergeCell ref="B2:H2"/>
    <mergeCell ref="B3:H3"/>
    <mergeCell ref="B5:D5"/>
    <mergeCell ref="B6:B54"/>
    <mergeCell ref="C6:C17"/>
    <mergeCell ref="C18:C53"/>
  </mergeCells>
  <phoneticPr fontId="2"/>
  <pageMargins left="0.7" right="0.7" top="0.75" bottom="0.75" header="0.3" footer="0.3"/>
  <pageSetup paperSize="9" scale="6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7"/>
  <sheetViews>
    <sheetView showGridLines="0" zoomScaleNormal="100" workbookViewId="0"/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28" t="s">
        <v>94</v>
      </c>
      <c r="C2" s="28"/>
      <c r="D2" s="28"/>
      <c r="E2" s="28"/>
      <c r="F2" s="28"/>
      <c r="G2" s="28"/>
      <c r="H2" s="28"/>
    </row>
    <row r="3" spans="2:8" ht="21">
      <c r="B3" s="29" t="s">
        <v>2</v>
      </c>
      <c r="C3" s="29"/>
      <c r="D3" s="29"/>
      <c r="E3" s="29"/>
      <c r="F3" s="29"/>
      <c r="G3" s="29"/>
      <c r="H3" s="29"/>
    </row>
    <row r="4" spans="2:8" ht="15.75">
      <c r="B4" s="4"/>
      <c r="C4" s="4"/>
      <c r="D4" s="4"/>
      <c r="E4" s="4"/>
      <c r="F4" s="2"/>
      <c r="G4" s="2"/>
      <c r="H4" s="4" t="s">
        <v>3</v>
      </c>
    </row>
    <row r="5" spans="2:8" ht="14.25">
      <c r="B5" s="30" t="s">
        <v>4</v>
      </c>
      <c r="C5" s="30"/>
      <c r="D5" s="30"/>
      <c r="E5" s="5" t="s">
        <v>5</v>
      </c>
      <c r="F5" s="5" t="s">
        <v>6</v>
      </c>
      <c r="G5" s="5" t="s">
        <v>7</v>
      </c>
      <c r="H5" s="5" t="s">
        <v>8</v>
      </c>
    </row>
    <row r="6" spans="2:8" ht="14.25">
      <c r="B6" s="31" t="s">
        <v>9</v>
      </c>
      <c r="C6" s="31" t="s">
        <v>10</v>
      </c>
      <c r="D6" s="6" t="s">
        <v>11</v>
      </c>
      <c r="E6" s="7">
        <f>+E7+E8</f>
        <v>0</v>
      </c>
      <c r="F6" s="7">
        <f>+F7+F8</f>
        <v>0</v>
      </c>
      <c r="G6" s="7">
        <f>E6-F6</f>
        <v>0</v>
      </c>
      <c r="H6" s="7"/>
    </row>
    <row r="7" spans="2:8" ht="14.25">
      <c r="B7" s="32"/>
      <c r="C7" s="32"/>
      <c r="D7" s="8" t="s">
        <v>12</v>
      </c>
      <c r="E7" s="9"/>
      <c r="F7" s="9"/>
      <c r="G7" s="9">
        <f t="shared" ref="G7:G70" si="0">E7-F7</f>
        <v>0</v>
      </c>
      <c r="H7" s="9"/>
    </row>
    <row r="8" spans="2:8" ht="14.25">
      <c r="B8" s="32"/>
      <c r="C8" s="32"/>
      <c r="D8" s="8" t="s">
        <v>13</v>
      </c>
      <c r="E8" s="9">
        <f>+E9+E10+E11</f>
        <v>0</v>
      </c>
      <c r="F8" s="9">
        <f>+F9+F10+F11</f>
        <v>0</v>
      </c>
      <c r="G8" s="9">
        <f t="shared" si="0"/>
        <v>0</v>
      </c>
      <c r="H8" s="9"/>
    </row>
    <row r="9" spans="2:8" ht="14.25">
      <c r="B9" s="32"/>
      <c r="C9" s="32"/>
      <c r="D9" s="8" t="s">
        <v>14</v>
      </c>
      <c r="E9" s="9"/>
      <c r="F9" s="9"/>
      <c r="G9" s="9">
        <f t="shared" si="0"/>
        <v>0</v>
      </c>
      <c r="H9" s="9"/>
    </row>
    <row r="10" spans="2:8" ht="14.25">
      <c r="B10" s="32"/>
      <c r="C10" s="32"/>
      <c r="D10" s="8" t="s">
        <v>15</v>
      </c>
      <c r="E10" s="9"/>
      <c r="F10" s="9"/>
      <c r="G10" s="9">
        <f t="shared" si="0"/>
        <v>0</v>
      </c>
      <c r="H10" s="9"/>
    </row>
    <row r="11" spans="2:8" ht="14.25">
      <c r="B11" s="32"/>
      <c r="C11" s="32"/>
      <c r="D11" s="8" t="s">
        <v>16</v>
      </c>
      <c r="E11" s="9"/>
      <c r="F11" s="9"/>
      <c r="G11" s="9">
        <f t="shared" si="0"/>
        <v>0</v>
      </c>
      <c r="H11" s="9"/>
    </row>
    <row r="12" spans="2:8" ht="14.25">
      <c r="B12" s="32"/>
      <c r="C12" s="32"/>
      <c r="D12" s="8" t="s">
        <v>17</v>
      </c>
      <c r="E12" s="9">
        <v>3160000</v>
      </c>
      <c r="F12" s="9">
        <v>3126076</v>
      </c>
      <c r="G12" s="9">
        <f t="shared" si="0"/>
        <v>33924</v>
      </c>
      <c r="H12" s="9"/>
    </row>
    <row r="13" spans="2:8" ht="14.25">
      <c r="B13" s="32"/>
      <c r="C13" s="32"/>
      <c r="D13" s="8" t="s">
        <v>18</v>
      </c>
      <c r="E13" s="9">
        <v>10000</v>
      </c>
      <c r="F13" s="9">
        <v>8794</v>
      </c>
      <c r="G13" s="9">
        <f t="shared" si="0"/>
        <v>1206</v>
      </c>
      <c r="H13" s="9"/>
    </row>
    <row r="14" spans="2:8" ht="14.25">
      <c r="B14" s="32"/>
      <c r="C14" s="32"/>
      <c r="D14" s="8" t="s">
        <v>19</v>
      </c>
      <c r="E14" s="9">
        <f>+E15+E16</f>
        <v>360000</v>
      </c>
      <c r="F14" s="9">
        <f>+F15+F16</f>
        <v>1159000</v>
      </c>
      <c r="G14" s="9">
        <f t="shared" si="0"/>
        <v>-799000</v>
      </c>
      <c r="H14" s="9"/>
    </row>
    <row r="15" spans="2:8" ht="14.25">
      <c r="B15" s="32"/>
      <c r="C15" s="32"/>
      <c r="D15" s="8" t="s">
        <v>20</v>
      </c>
      <c r="E15" s="9"/>
      <c r="F15" s="9"/>
      <c r="G15" s="9">
        <f t="shared" si="0"/>
        <v>0</v>
      </c>
      <c r="H15" s="9"/>
    </row>
    <row r="16" spans="2:8" ht="14.25">
      <c r="B16" s="32"/>
      <c r="C16" s="32"/>
      <c r="D16" s="8" t="s">
        <v>21</v>
      </c>
      <c r="E16" s="9">
        <v>360000</v>
      </c>
      <c r="F16" s="9">
        <v>1159000</v>
      </c>
      <c r="G16" s="9">
        <f t="shared" si="0"/>
        <v>-799000</v>
      </c>
      <c r="H16" s="9"/>
    </row>
    <row r="17" spans="2:8" ht="14.25">
      <c r="B17" s="32"/>
      <c r="C17" s="33"/>
      <c r="D17" s="10" t="s">
        <v>22</v>
      </c>
      <c r="E17" s="11">
        <f>+E6+E12+E13+E14</f>
        <v>3530000</v>
      </c>
      <c r="F17" s="11">
        <f>+F6+F12+F13+F14</f>
        <v>4293870</v>
      </c>
      <c r="G17" s="11">
        <f t="shared" si="0"/>
        <v>-763870</v>
      </c>
      <c r="H17" s="11"/>
    </row>
    <row r="18" spans="2:8" ht="14.25">
      <c r="B18" s="32"/>
      <c r="C18" s="31" t="s">
        <v>23</v>
      </c>
      <c r="D18" s="8" t="s">
        <v>24</v>
      </c>
      <c r="E18" s="9">
        <f>+E19+E20+E21+E22+E23+E24</f>
        <v>2920000</v>
      </c>
      <c r="F18" s="9">
        <f>+F19+F20+F21+F22+F23+F24</f>
        <v>2771298</v>
      </c>
      <c r="G18" s="9">
        <f t="shared" si="0"/>
        <v>148702</v>
      </c>
      <c r="H18" s="9"/>
    </row>
    <row r="19" spans="2:8" ht="14.25">
      <c r="B19" s="32"/>
      <c r="C19" s="32"/>
      <c r="D19" s="8" t="s">
        <v>25</v>
      </c>
      <c r="E19" s="9">
        <v>2800000</v>
      </c>
      <c r="F19" s="9">
        <v>2645550</v>
      </c>
      <c r="G19" s="9">
        <f t="shared" si="0"/>
        <v>154450</v>
      </c>
      <c r="H19" s="9"/>
    </row>
    <row r="20" spans="2:8" ht="14.25">
      <c r="B20" s="32"/>
      <c r="C20" s="32"/>
      <c r="D20" s="8" t="s">
        <v>26</v>
      </c>
      <c r="E20" s="9"/>
      <c r="F20" s="9"/>
      <c r="G20" s="9">
        <f t="shared" si="0"/>
        <v>0</v>
      </c>
      <c r="H20" s="9"/>
    </row>
    <row r="21" spans="2:8" ht="14.25">
      <c r="B21" s="32"/>
      <c r="C21" s="32"/>
      <c r="D21" s="8" t="s">
        <v>27</v>
      </c>
      <c r="E21" s="9"/>
      <c r="F21" s="9"/>
      <c r="G21" s="9">
        <f t="shared" si="0"/>
        <v>0</v>
      </c>
      <c r="H21" s="9"/>
    </row>
    <row r="22" spans="2:8" ht="14.25">
      <c r="B22" s="32"/>
      <c r="C22" s="32"/>
      <c r="D22" s="8" t="s">
        <v>28</v>
      </c>
      <c r="E22" s="9"/>
      <c r="F22" s="9"/>
      <c r="G22" s="9">
        <f t="shared" si="0"/>
        <v>0</v>
      </c>
      <c r="H22" s="9"/>
    </row>
    <row r="23" spans="2:8" ht="14.25">
      <c r="B23" s="32"/>
      <c r="C23" s="32"/>
      <c r="D23" s="8" t="s">
        <v>29</v>
      </c>
      <c r="E23" s="9"/>
      <c r="F23" s="9"/>
      <c r="G23" s="9">
        <f t="shared" si="0"/>
        <v>0</v>
      </c>
      <c r="H23" s="9"/>
    </row>
    <row r="24" spans="2:8" ht="14.25">
      <c r="B24" s="32"/>
      <c r="C24" s="32"/>
      <c r="D24" s="8" t="s">
        <v>30</v>
      </c>
      <c r="E24" s="9">
        <v>120000</v>
      </c>
      <c r="F24" s="9">
        <v>125748</v>
      </c>
      <c r="G24" s="9">
        <f t="shared" si="0"/>
        <v>-5748</v>
      </c>
      <c r="H24" s="9"/>
    </row>
    <row r="25" spans="2:8" ht="14.25">
      <c r="B25" s="32"/>
      <c r="C25" s="32"/>
      <c r="D25" s="8" t="s">
        <v>31</v>
      </c>
      <c r="E25" s="9">
        <f>+E26+E27+E28+E29+E30+E31+E32+E33</f>
        <v>0</v>
      </c>
      <c r="F25" s="9">
        <f>+F26+F27+F28+F29+F30+F31+F32+F33</f>
        <v>0</v>
      </c>
      <c r="G25" s="9">
        <f t="shared" si="0"/>
        <v>0</v>
      </c>
      <c r="H25" s="9"/>
    </row>
    <row r="26" spans="2:8" ht="14.25">
      <c r="B26" s="32"/>
      <c r="C26" s="32"/>
      <c r="D26" s="8" t="s">
        <v>32</v>
      </c>
      <c r="E26" s="9"/>
      <c r="F26" s="9"/>
      <c r="G26" s="9">
        <f t="shared" si="0"/>
        <v>0</v>
      </c>
      <c r="H26" s="9"/>
    </row>
    <row r="27" spans="2:8" ht="14.25">
      <c r="B27" s="32"/>
      <c r="C27" s="32"/>
      <c r="D27" s="8" t="s">
        <v>33</v>
      </c>
      <c r="E27" s="9"/>
      <c r="F27" s="9"/>
      <c r="G27" s="9">
        <f t="shared" si="0"/>
        <v>0</v>
      </c>
      <c r="H27" s="9"/>
    </row>
    <row r="28" spans="2:8" ht="14.25">
      <c r="B28" s="32"/>
      <c r="C28" s="32"/>
      <c r="D28" s="8" t="s">
        <v>34</v>
      </c>
      <c r="E28" s="9"/>
      <c r="F28" s="9"/>
      <c r="G28" s="9">
        <f t="shared" si="0"/>
        <v>0</v>
      </c>
      <c r="H28" s="9"/>
    </row>
    <row r="29" spans="2:8" ht="14.25">
      <c r="B29" s="32"/>
      <c r="C29" s="32"/>
      <c r="D29" s="8" t="s">
        <v>35</v>
      </c>
      <c r="E29" s="9"/>
      <c r="F29" s="9"/>
      <c r="G29" s="9">
        <f t="shared" si="0"/>
        <v>0</v>
      </c>
      <c r="H29" s="9"/>
    </row>
    <row r="30" spans="2:8" ht="14.25">
      <c r="B30" s="32"/>
      <c r="C30" s="32"/>
      <c r="D30" s="8" t="s">
        <v>36</v>
      </c>
      <c r="E30" s="9"/>
      <c r="F30" s="9"/>
      <c r="G30" s="9">
        <f t="shared" si="0"/>
        <v>0</v>
      </c>
      <c r="H30" s="9"/>
    </row>
    <row r="31" spans="2:8" ht="14.25">
      <c r="B31" s="32"/>
      <c r="C31" s="32"/>
      <c r="D31" s="8" t="s">
        <v>37</v>
      </c>
      <c r="E31" s="9"/>
      <c r="F31" s="9"/>
      <c r="G31" s="9">
        <f t="shared" si="0"/>
        <v>0</v>
      </c>
      <c r="H31" s="9"/>
    </row>
    <row r="32" spans="2:8" ht="14.25">
      <c r="B32" s="32"/>
      <c r="C32" s="32"/>
      <c r="D32" s="8" t="s">
        <v>38</v>
      </c>
      <c r="E32" s="9"/>
      <c r="F32" s="9"/>
      <c r="G32" s="9">
        <f t="shared" si="0"/>
        <v>0</v>
      </c>
      <c r="H32" s="9"/>
    </row>
    <row r="33" spans="2:8" ht="14.25">
      <c r="B33" s="32"/>
      <c r="C33" s="32"/>
      <c r="D33" s="8" t="s">
        <v>39</v>
      </c>
      <c r="E33" s="9"/>
      <c r="F33" s="9"/>
      <c r="G33" s="9">
        <f t="shared" si="0"/>
        <v>0</v>
      </c>
      <c r="H33" s="9"/>
    </row>
    <row r="34" spans="2:8" ht="14.25">
      <c r="B34" s="32"/>
      <c r="C34" s="32"/>
      <c r="D34" s="8" t="s">
        <v>40</v>
      </c>
      <c r="E34" s="9">
        <f>+E35+E36+E37+E38+E39+E40+E41+E42+E43+E44+E45+E46+E47+E48+E49+E50+E51</f>
        <v>2900000</v>
      </c>
      <c r="F34" s="9">
        <f>+F35+F36+F37+F38+F39+F40+F41+F42+F43+F44+F45+F46+F47+F48+F49+F50+F51</f>
        <v>3056302</v>
      </c>
      <c r="G34" s="9">
        <f t="shared" si="0"/>
        <v>-156302</v>
      </c>
      <c r="H34" s="9"/>
    </row>
    <row r="35" spans="2:8" ht="14.25">
      <c r="B35" s="32"/>
      <c r="C35" s="32"/>
      <c r="D35" s="8" t="s">
        <v>41</v>
      </c>
      <c r="E35" s="9">
        <v>40000</v>
      </c>
      <c r="F35" s="9">
        <v>38562</v>
      </c>
      <c r="G35" s="9">
        <f t="shared" si="0"/>
        <v>1438</v>
      </c>
      <c r="H35" s="9"/>
    </row>
    <row r="36" spans="2:8" ht="14.25">
      <c r="B36" s="32"/>
      <c r="C36" s="32"/>
      <c r="D36" s="8" t="s">
        <v>42</v>
      </c>
      <c r="E36" s="9">
        <v>500000</v>
      </c>
      <c r="F36" s="9">
        <v>474580</v>
      </c>
      <c r="G36" s="9">
        <f t="shared" si="0"/>
        <v>25420</v>
      </c>
      <c r="H36" s="9"/>
    </row>
    <row r="37" spans="2:8" ht="14.25">
      <c r="B37" s="32"/>
      <c r="C37" s="32"/>
      <c r="D37" s="8" t="s">
        <v>43</v>
      </c>
      <c r="E37" s="9">
        <v>700000</v>
      </c>
      <c r="F37" s="9">
        <v>696281</v>
      </c>
      <c r="G37" s="9">
        <f t="shared" si="0"/>
        <v>3719</v>
      </c>
      <c r="H37" s="9"/>
    </row>
    <row r="38" spans="2:8" ht="14.25">
      <c r="B38" s="32"/>
      <c r="C38" s="32"/>
      <c r="D38" s="8" t="s">
        <v>44</v>
      </c>
      <c r="E38" s="9">
        <v>150000</v>
      </c>
      <c r="F38" s="9">
        <v>100534</v>
      </c>
      <c r="G38" s="9">
        <f t="shared" si="0"/>
        <v>49466</v>
      </c>
      <c r="H38" s="9"/>
    </row>
    <row r="39" spans="2:8" ht="14.25">
      <c r="B39" s="32"/>
      <c r="C39" s="32"/>
      <c r="D39" s="8" t="s">
        <v>45</v>
      </c>
      <c r="E39" s="9">
        <v>500000</v>
      </c>
      <c r="F39" s="9">
        <v>557464</v>
      </c>
      <c r="G39" s="9">
        <f t="shared" si="0"/>
        <v>-57464</v>
      </c>
      <c r="H39" s="9"/>
    </row>
    <row r="40" spans="2:8" ht="14.25">
      <c r="B40" s="32"/>
      <c r="C40" s="32"/>
      <c r="D40" s="8" t="s">
        <v>35</v>
      </c>
      <c r="E40" s="9"/>
      <c r="F40" s="9"/>
      <c r="G40" s="9">
        <f t="shared" si="0"/>
        <v>0</v>
      </c>
      <c r="H40" s="9"/>
    </row>
    <row r="41" spans="2:8" ht="14.25">
      <c r="B41" s="32"/>
      <c r="C41" s="32"/>
      <c r="D41" s="8" t="s">
        <v>46</v>
      </c>
      <c r="E41" s="9"/>
      <c r="F41" s="9"/>
      <c r="G41" s="9">
        <f t="shared" si="0"/>
        <v>0</v>
      </c>
      <c r="H41" s="9"/>
    </row>
    <row r="42" spans="2:8" ht="14.25">
      <c r="B42" s="32"/>
      <c r="C42" s="32"/>
      <c r="D42" s="8" t="s">
        <v>47</v>
      </c>
      <c r="E42" s="9">
        <v>150000</v>
      </c>
      <c r="F42" s="9">
        <v>152130</v>
      </c>
      <c r="G42" s="9">
        <f t="shared" si="0"/>
        <v>-2130</v>
      </c>
      <c r="H42" s="9"/>
    </row>
    <row r="43" spans="2:8" ht="14.25">
      <c r="B43" s="32"/>
      <c r="C43" s="32"/>
      <c r="D43" s="8" t="s">
        <v>48</v>
      </c>
      <c r="E43" s="9">
        <v>400000</v>
      </c>
      <c r="F43" s="9">
        <v>374125</v>
      </c>
      <c r="G43" s="9">
        <f t="shared" si="0"/>
        <v>25875</v>
      </c>
      <c r="H43" s="9"/>
    </row>
    <row r="44" spans="2:8" ht="14.25">
      <c r="B44" s="32"/>
      <c r="C44" s="32"/>
      <c r="D44" s="8" t="s">
        <v>49</v>
      </c>
      <c r="E44" s="9">
        <v>150000</v>
      </c>
      <c r="F44" s="9">
        <v>117108</v>
      </c>
      <c r="G44" s="9">
        <f t="shared" si="0"/>
        <v>32892</v>
      </c>
      <c r="H44" s="9"/>
    </row>
    <row r="45" spans="2:8" ht="14.25">
      <c r="B45" s="32"/>
      <c r="C45" s="32"/>
      <c r="D45" s="8" t="s">
        <v>37</v>
      </c>
      <c r="E45" s="9"/>
      <c r="F45" s="9">
        <v>90560</v>
      </c>
      <c r="G45" s="9">
        <f t="shared" si="0"/>
        <v>-90560</v>
      </c>
      <c r="H45" s="9"/>
    </row>
    <row r="46" spans="2:8" ht="14.25">
      <c r="B46" s="32"/>
      <c r="C46" s="32"/>
      <c r="D46" s="8" t="s">
        <v>38</v>
      </c>
      <c r="E46" s="9"/>
      <c r="F46" s="9"/>
      <c r="G46" s="9">
        <f t="shared" si="0"/>
        <v>0</v>
      </c>
      <c r="H46" s="9"/>
    </row>
    <row r="47" spans="2:8" ht="14.25">
      <c r="B47" s="32"/>
      <c r="C47" s="32"/>
      <c r="D47" s="8" t="s">
        <v>50</v>
      </c>
      <c r="E47" s="9"/>
      <c r="F47" s="9"/>
      <c r="G47" s="9">
        <f t="shared" si="0"/>
        <v>0</v>
      </c>
      <c r="H47" s="9"/>
    </row>
    <row r="48" spans="2:8" ht="14.25">
      <c r="B48" s="32"/>
      <c r="C48" s="32"/>
      <c r="D48" s="8" t="s">
        <v>51</v>
      </c>
      <c r="E48" s="9">
        <v>10000</v>
      </c>
      <c r="F48" s="9">
        <v>41300</v>
      </c>
      <c r="G48" s="9">
        <f t="shared" si="0"/>
        <v>-31300</v>
      </c>
      <c r="H48" s="9"/>
    </row>
    <row r="49" spans="2:8" ht="14.25">
      <c r="B49" s="32"/>
      <c r="C49" s="32"/>
      <c r="D49" s="8" t="s">
        <v>52</v>
      </c>
      <c r="E49" s="9"/>
      <c r="F49" s="9"/>
      <c r="G49" s="9">
        <f t="shared" si="0"/>
        <v>0</v>
      </c>
      <c r="H49" s="9"/>
    </row>
    <row r="50" spans="2:8" ht="14.25">
      <c r="B50" s="32"/>
      <c r="C50" s="32"/>
      <c r="D50" s="8" t="s">
        <v>53</v>
      </c>
      <c r="E50" s="9"/>
      <c r="F50" s="9"/>
      <c r="G50" s="9">
        <f t="shared" si="0"/>
        <v>0</v>
      </c>
      <c r="H50" s="9"/>
    </row>
    <row r="51" spans="2:8" ht="14.25">
      <c r="B51" s="32"/>
      <c r="C51" s="32"/>
      <c r="D51" s="8" t="s">
        <v>39</v>
      </c>
      <c r="E51" s="9">
        <v>300000</v>
      </c>
      <c r="F51" s="9">
        <v>413658</v>
      </c>
      <c r="G51" s="9">
        <f t="shared" si="0"/>
        <v>-113658</v>
      </c>
      <c r="H51" s="9"/>
    </row>
    <row r="52" spans="2:8" ht="14.25">
      <c r="B52" s="32"/>
      <c r="C52" s="32"/>
      <c r="D52" s="8" t="s">
        <v>54</v>
      </c>
      <c r="E52" s="9"/>
      <c r="F52" s="9"/>
      <c r="G52" s="9">
        <f t="shared" si="0"/>
        <v>0</v>
      </c>
      <c r="H52" s="9"/>
    </row>
    <row r="53" spans="2:8" ht="14.25">
      <c r="B53" s="32"/>
      <c r="C53" s="33"/>
      <c r="D53" s="10" t="s">
        <v>55</v>
      </c>
      <c r="E53" s="11">
        <f>+E18+E25+E34+E52</f>
        <v>5820000</v>
      </c>
      <c r="F53" s="11">
        <f>+F18+F25+F34+F52</f>
        <v>5827600</v>
      </c>
      <c r="G53" s="11">
        <f t="shared" si="0"/>
        <v>-7600</v>
      </c>
      <c r="H53" s="11"/>
    </row>
    <row r="54" spans="2:8" ht="14.25">
      <c r="B54" s="33"/>
      <c r="C54" s="12" t="s">
        <v>56</v>
      </c>
      <c r="D54" s="13"/>
      <c r="E54" s="14">
        <f xml:space="preserve"> +E17 - E53</f>
        <v>-2290000</v>
      </c>
      <c r="F54" s="14">
        <f xml:space="preserve"> +F17 - F53</f>
        <v>-1533730</v>
      </c>
      <c r="G54" s="14">
        <f t="shared" si="0"/>
        <v>-756270</v>
      </c>
      <c r="H54" s="14"/>
    </row>
    <row r="55" spans="2:8" ht="14.25">
      <c r="B55" s="31" t="s">
        <v>57</v>
      </c>
      <c r="C55" s="31" t="s">
        <v>10</v>
      </c>
      <c r="D55" s="8" t="s">
        <v>58</v>
      </c>
      <c r="E55" s="9">
        <f>+E56+E57</f>
        <v>0</v>
      </c>
      <c r="F55" s="9">
        <f>+F56+F57</f>
        <v>0</v>
      </c>
      <c r="G55" s="9">
        <f t="shared" si="0"/>
        <v>0</v>
      </c>
      <c r="H55" s="9"/>
    </row>
    <row r="56" spans="2:8" ht="14.25">
      <c r="B56" s="32"/>
      <c r="C56" s="32"/>
      <c r="D56" s="8" t="s">
        <v>59</v>
      </c>
      <c r="E56" s="9"/>
      <c r="F56" s="9"/>
      <c r="G56" s="9">
        <f t="shared" si="0"/>
        <v>0</v>
      </c>
      <c r="H56" s="9"/>
    </row>
    <row r="57" spans="2:8" ht="14.25">
      <c r="B57" s="32"/>
      <c r="C57" s="32"/>
      <c r="D57" s="8" t="s">
        <v>60</v>
      </c>
      <c r="E57" s="9"/>
      <c r="F57" s="9"/>
      <c r="G57" s="9">
        <f t="shared" si="0"/>
        <v>0</v>
      </c>
      <c r="H57" s="9"/>
    </row>
    <row r="58" spans="2:8" ht="14.25">
      <c r="B58" s="32"/>
      <c r="C58" s="32"/>
      <c r="D58" s="8" t="s">
        <v>61</v>
      </c>
      <c r="E58" s="9"/>
      <c r="F58" s="9"/>
      <c r="G58" s="9">
        <f t="shared" si="0"/>
        <v>0</v>
      </c>
      <c r="H58" s="9"/>
    </row>
    <row r="59" spans="2:8" ht="14.25">
      <c r="B59" s="32"/>
      <c r="C59" s="33"/>
      <c r="D59" s="10" t="s">
        <v>62</v>
      </c>
      <c r="E59" s="11">
        <f>+E55+E58</f>
        <v>0</v>
      </c>
      <c r="F59" s="11">
        <f>+F55+F58</f>
        <v>0</v>
      </c>
      <c r="G59" s="11">
        <f t="shared" si="0"/>
        <v>0</v>
      </c>
      <c r="H59" s="11"/>
    </row>
    <row r="60" spans="2:8" ht="14.25">
      <c r="B60" s="32"/>
      <c r="C60" s="31" t="s">
        <v>23</v>
      </c>
      <c r="D60" s="8" t="s">
        <v>63</v>
      </c>
      <c r="E60" s="9"/>
      <c r="F60" s="9"/>
      <c r="G60" s="9">
        <f t="shared" si="0"/>
        <v>0</v>
      </c>
      <c r="H60" s="9"/>
    </row>
    <row r="61" spans="2:8" ht="14.25">
      <c r="B61" s="32"/>
      <c r="C61" s="32"/>
      <c r="D61" s="8" t="s">
        <v>64</v>
      </c>
      <c r="E61" s="9">
        <f>+E62+E63+E64+E65+E66+E67+E68+E69</f>
        <v>330000</v>
      </c>
      <c r="F61" s="9">
        <f>+F62+F63+F64+F65+F66+F67+F68+F69</f>
        <v>329400</v>
      </c>
      <c r="G61" s="9">
        <f t="shared" si="0"/>
        <v>600</v>
      </c>
      <c r="H61" s="9"/>
    </row>
    <row r="62" spans="2:8" ht="14.25">
      <c r="B62" s="32"/>
      <c r="C62" s="32"/>
      <c r="D62" s="8" t="s">
        <v>65</v>
      </c>
      <c r="E62" s="9"/>
      <c r="F62" s="9"/>
      <c r="G62" s="9">
        <f t="shared" si="0"/>
        <v>0</v>
      </c>
      <c r="H62" s="9"/>
    </row>
    <row r="63" spans="2:8" ht="14.25">
      <c r="B63" s="32"/>
      <c r="C63" s="32"/>
      <c r="D63" s="8" t="s">
        <v>66</v>
      </c>
      <c r="E63" s="9"/>
      <c r="F63" s="9"/>
      <c r="G63" s="9">
        <f t="shared" si="0"/>
        <v>0</v>
      </c>
      <c r="H63" s="9"/>
    </row>
    <row r="64" spans="2:8" ht="14.25">
      <c r="B64" s="32"/>
      <c r="C64" s="32"/>
      <c r="D64" s="8" t="s">
        <v>67</v>
      </c>
      <c r="E64" s="9"/>
      <c r="F64" s="9"/>
      <c r="G64" s="9">
        <f t="shared" si="0"/>
        <v>0</v>
      </c>
      <c r="H64" s="9"/>
    </row>
    <row r="65" spans="2:8" ht="14.25">
      <c r="B65" s="32"/>
      <c r="C65" s="32"/>
      <c r="D65" s="8" t="s">
        <v>68</v>
      </c>
      <c r="E65" s="9"/>
      <c r="F65" s="9"/>
      <c r="G65" s="9">
        <f t="shared" si="0"/>
        <v>0</v>
      </c>
      <c r="H65" s="9"/>
    </row>
    <row r="66" spans="2:8" ht="14.25">
      <c r="B66" s="32"/>
      <c r="C66" s="32"/>
      <c r="D66" s="8" t="s">
        <v>69</v>
      </c>
      <c r="E66" s="9"/>
      <c r="F66" s="9"/>
      <c r="G66" s="9">
        <f t="shared" si="0"/>
        <v>0</v>
      </c>
      <c r="H66" s="9"/>
    </row>
    <row r="67" spans="2:8" ht="14.25">
      <c r="B67" s="32"/>
      <c r="C67" s="32"/>
      <c r="D67" s="8" t="s">
        <v>70</v>
      </c>
      <c r="E67" s="9">
        <v>330000</v>
      </c>
      <c r="F67" s="9">
        <v>329400</v>
      </c>
      <c r="G67" s="9">
        <f t="shared" si="0"/>
        <v>600</v>
      </c>
      <c r="H67" s="9"/>
    </row>
    <row r="68" spans="2:8" ht="14.25">
      <c r="B68" s="32"/>
      <c r="C68" s="32"/>
      <c r="D68" s="8" t="s">
        <v>71</v>
      </c>
      <c r="E68" s="9"/>
      <c r="F68" s="9"/>
      <c r="G68" s="9">
        <f t="shared" si="0"/>
        <v>0</v>
      </c>
      <c r="H68" s="9"/>
    </row>
    <row r="69" spans="2:8" ht="14.25">
      <c r="B69" s="32"/>
      <c r="C69" s="32"/>
      <c r="D69" s="8" t="s">
        <v>72</v>
      </c>
      <c r="E69" s="9"/>
      <c r="F69" s="9"/>
      <c r="G69" s="9">
        <f t="shared" si="0"/>
        <v>0</v>
      </c>
      <c r="H69" s="9"/>
    </row>
    <row r="70" spans="2:8" ht="14.25">
      <c r="B70" s="32"/>
      <c r="C70" s="33"/>
      <c r="D70" s="10" t="s">
        <v>73</v>
      </c>
      <c r="E70" s="11">
        <f>+E60+E61</f>
        <v>330000</v>
      </c>
      <c r="F70" s="11">
        <f>+F60+F61</f>
        <v>329400</v>
      </c>
      <c r="G70" s="11">
        <f t="shared" si="0"/>
        <v>600</v>
      </c>
      <c r="H70" s="11"/>
    </row>
    <row r="71" spans="2:8" ht="14.25">
      <c r="B71" s="33"/>
      <c r="C71" s="15" t="s">
        <v>74</v>
      </c>
      <c r="D71" s="13"/>
      <c r="E71" s="14">
        <f xml:space="preserve"> +E59 - E70</f>
        <v>-330000</v>
      </c>
      <c r="F71" s="14">
        <f xml:space="preserve"> +F59 - F70</f>
        <v>-329400</v>
      </c>
      <c r="G71" s="14">
        <f t="shared" ref="G71:G82" si="1">E71-F71</f>
        <v>-600</v>
      </c>
      <c r="H71" s="14"/>
    </row>
    <row r="72" spans="2:8" ht="14.25">
      <c r="B72" s="31" t="s">
        <v>75</v>
      </c>
      <c r="C72" s="31" t="s">
        <v>10</v>
      </c>
      <c r="D72" s="8" t="s">
        <v>76</v>
      </c>
      <c r="E72" s="9">
        <f>+E73+E74</f>
        <v>5300000</v>
      </c>
      <c r="F72" s="9">
        <f>+F73+F74</f>
        <v>5300000</v>
      </c>
      <c r="G72" s="9">
        <f t="shared" si="1"/>
        <v>0</v>
      </c>
      <c r="H72" s="9"/>
    </row>
    <row r="73" spans="2:8" ht="14.25">
      <c r="B73" s="32"/>
      <c r="C73" s="32"/>
      <c r="D73" s="8" t="s">
        <v>77</v>
      </c>
      <c r="E73" s="9"/>
      <c r="F73" s="9"/>
      <c r="G73" s="9">
        <f t="shared" si="1"/>
        <v>0</v>
      </c>
      <c r="H73" s="9"/>
    </row>
    <row r="74" spans="2:8" ht="14.25">
      <c r="B74" s="32"/>
      <c r="C74" s="32"/>
      <c r="D74" s="8" t="s">
        <v>78</v>
      </c>
      <c r="E74" s="9">
        <v>5300000</v>
      </c>
      <c r="F74" s="9">
        <v>5300000</v>
      </c>
      <c r="G74" s="9">
        <f t="shared" si="1"/>
        <v>0</v>
      </c>
      <c r="H74" s="9"/>
    </row>
    <row r="75" spans="2:8" ht="14.25">
      <c r="B75" s="32"/>
      <c r="C75" s="32"/>
      <c r="D75" s="8" t="s">
        <v>79</v>
      </c>
      <c r="E75" s="9">
        <v>3000000</v>
      </c>
      <c r="F75" s="9">
        <v>3000000</v>
      </c>
      <c r="G75" s="9">
        <f t="shared" si="1"/>
        <v>0</v>
      </c>
      <c r="H75" s="9"/>
    </row>
    <row r="76" spans="2:8" ht="14.25">
      <c r="B76" s="32"/>
      <c r="C76" s="33"/>
      <c r="D76" s="10" t="s">
        <v>80</v>
      </c>
      <c r="E76" s="11">
        <f>+E72+E75</f>
        <v>8300000</v>
      </c>
      <c r="F76" s="11">
        <f>+F72+F75</f>
        <v>8300000</v>
      </c>
      <c r="G76" s="11">
        <f t="shared" si="1"/>
        <v>0</v>
      </c>
      <c r="H76" s="11"/>
    </row>
    <row r="77" spans="2:8" ht="14.25">
      <c r="B77" s="32"/>
      <c r="C77" s="31" t="s">
        <v>23</v>
      </c>
      <c r="D77" s="8" t="s">
        <v>81</v>
      </c>
      <c r="E77" s="9">
        <f>+E78+E79</f>
        <v>0</v>
      </c>
      <c r="F77" s="9">
        <f>+F78+F79</f>
        <v>0</v>
      </c>
      <c r="G77" s="9">
        <f t="shared" si="1"/>
        <v>0</v>
      </c>
      <c r="H77" s="9"/>
    </row>
    <row r="78" spans="2:8" ht="14.25">
      <c r="B78" s="32"/>
      <c r="C78" s="32"/>
      <c r="D78" s="8" t="s">
        <v>82</v>
      </c>
      <c r="E78" s="9"/>
      <c r="F78" s="9"/>
      <c r="G78" s="9">
        <f t="shared" si="1"/>
        <v>0</v>
      </c>
      <c r="H78" s="9"/>
    </row>
    <row r="79" spans="2:8" ht="14.25">
      <c r="B79" s="32"/>
      <c r="C79" s="32"/>
      <c r="D79" s="8" t="s">
        <v>83</v>
      </c>
      <c r="E79" s="9"/>
      <c r="F79" s="9"/>
      <c r="G79" s="9">
        <f t="shared" si="1"/>
        <v>0</v>
      </c>
      <c r="H79" s="9"/>
    </row>
    <row r="80" spans="2:8" ht="14.25">
      <c r="B80" s="32"/>
      <c r="C80" s="32"/>
      <c r="D80" s="16" t="s">
        <v>84</v>
      </c>
      <c r="E80" s="17">
        <v>17600000</v>
      </c>
      <c r="F80" s="17">
        <v>17600000</v>
      </c>
      <c r="G80" s="17">
        <f t="shared" si="1"/>
        <v>0</v>
      </c>
      <c r="H80" s="17"/>
    </row>
    <row r="81" spans="2:8" ht="14.25">
      <c r="B81" s="32"/>
      <c r="C81" s="33"/>
      <c r="D81" s="18" t="s">
        <v>85</v>
      </c>
      <c r="E81" s="19">
        <f>+E77+E80</f>
        <v>17600000</v>
      </c>
      <c r="F81" s="19">
        <f>+F77+F80</f>
        <v>17600000</v>
      </c>
      <c r="G81" s="19">
        <f t="shared" si="1"/>
        <v>0</v>
      </c>
      <c r="H81" s="19"/>
    </row>
    <row r="82" spans="2:8" ht="14.25">
      <c r="B82" s="33"/>
      <c r="C82" s="15" t="s">
        <v>86</v>
      </c>
      <c r="D82" s="13"/>
      <c r="E82" s="14">
        <f xml:space="preserve"> +E76 - E81</f>
        <v>-9300000</v>
      </c>
      <c r="F82" s="14">
        <f xml:space="preserve"> +F76 - F81</f>
        <v>-9300000</v>
      </c>
      <c r="G82" s="14">
        <f t="shared" si="1"/>
        <v>0</v>
      </c>
      <c r="H82" s="14"/>
    </row>
    <row r="83" spans="2:8" ht="14.25">
      <c r="B83" s="20" t="s">
        <v>87</v>
      </c>
      <c r="C83" s="21"/>
      <c r="D83" s="22"/>
      <c r="E83" s="23"/>
      <c r="F83" s="23"/>
      <c r="G83" s="23">
        <f>E83 + E84</f>
        <v>0</v>
      </c>
      <c r="H83" s="23"/>
    </row>
    <row r="84" spans="2:8" ht="14.25">
      <c r="B84" s="24"/>
      <c r="C84" s="25"/>
      <c r="D84" s="26"/>
      <c r="E84" s="27"/>
      <c r="F84" s="27"/>
      <c r="G84" s="27"/>
      <c r="H84" s="27"/>
    </row>
    <row r="85" spans="2:8" ht="14.25">
      <c r="B85" s="15" t="s">
        <v>88</v>
      </c>
      <c r="C85" s="12"/>
      <c r="D85" s="13"/>
      <c r="E85" s="14">
        <f xml:space="preserve"> +E54 +E71 +E82 - (E83 + E84)</f>
        <v>-11920000</v>
      </c>
      <c r="F85" s="14">
        <f xml:space="preserve"> +F54 +F71 +F82 - (F83 + F84)</f>
        <v>-11163130</v>
      </c>
      <c r="G85" s="14">
        <f t="shared" ref="G85:G87" si="2">E85-F85</f>
        <v>-756870</v>
      </c>
      <c r="H85" s="14"/>
    </row>
    <row r="86" spans="2:8" ht="14.25">
      <c r="B86" s="15" t="s">
        <v>89</v>
      </c>
      <c r="C86" s="12"/>
      <c r="D86" s="13"/>
      <c r="E86" s="14">
        <v>17287010</v>
      </c>
      <c r="F86" s="14">
        <v>17287010</v>
      </c>
      <c r="G86" s="14">
        <f t="shared" si="2"/>
        <v>0</v>
      </c>
      <c r="H86" s="14"/>
    </row>
    <row r="87" spans="2:8" ht="14.25">
      <c r="B87" s="15" t="s">
        <v>90</v>
      </c>
      <c r="C87" s="12"/>
      <c r="D87" s="13"/>
      <c r="E87" s="14">
        <f xml:space="preserve"> +E85 +E86</f>
        <v>5367010</v>
      </c>
      <c r="F87" s="14">
        <f xml:space="preserve"> +F85 +F86</f>
        <v>6123880</v>
      </c>
      <c r="G87" s="14">
        <f t="shared" si="2"/>
        <v>-756870</v>
      </c>
      <c r="H87" s="14"/>
    </row>
  </sheetData>
  <sheetProtection algorithmName="SHA-512" hashValue="eCdWmUyqiSOYoCzzQsMwz7E3e3n4xEhGJyUJ5ELDzP0l9HE7d6Bc3kerv7QPPRYK6kCehCpIk98ht7qmIRIK2g==" saltValue="8GxL4Vp161Bd78xkL7EyWw==" spinCount="100000" sheet="1" objects="1" scenarios="1"/>
  <mergeCells count="12">
    <mergeCell ref="B55:B71"/>
    <mergeCell ref="C55:C59"/>
    <mergeCell ref="C60:C70"/>
    <mergeCell ref="B72:B82"/>
    <mergeCell ref="C72:C76"/>
    <mergeCell ref="C77:C81"/>
    <mergeCell ref="B2:H2"/>
    <mergeCell ref="B3:H3"/>
    <mergeCell ref="B5:D5"/>
    <mergeCell ref="B6:B54"/>
    <mergeCell ref="C6:C17"/>
    <mergeCell ref="C18:C53"/>
  </mergeCells>
  <phoneticPr fontId="2"/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こぶし今里保育園</vt:lpstr>
      <vt:lpstr>こぶし中央保育園</vt:lpstr>
      <vt:lpstr>こぶし花園保育園</vt:lpstr>
      <vt:lpstr>こぶし福祉会本部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Matsuoka</dc:creator>
  <cp:lastModifiedBy>Owner</cp:lastModifiedBy>
  <dcterms:created xsi:type="dcterms:W3CDTF">2017-06-19T14:08:23Z</dcterms:created>
  <dcterms:modified xsi:type="dcterms:W3CDTF">2017-06-20T05:14:42Z</dcterms:modified>
</cp:coreProperties>
</file>