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第一号第一様式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1" l="1"/>
  <c r="G31" i="1"/>
  <c r="F29" i="1"/>
  <c r="E29" i="1"/>
  <c r="G29" i="1" s="1"/>
  <c r="G28" i="1"/>
  <c r="F27" i="1"/>
  <c r="F30" i="1" s="1"/>
  <c r="E27" i="1"/>
  <c r="E30" i="1" s="1"/>
  <c r="G26" i="1"/>
  <c r="F24" i="1"/>
  <c r="E24" i="1"/>
  <c r="G24" i="1" s="1"/>
  <c r="G23" i="1"/>
  <c r="G22" i="1"/>
  <c r="F21" i="1"/>
  <c r="F25" i="1" s="1"/>
  <c r="E21" i="1"/>
  <c r="E25" i="1" s="1"/>
  <c r="G25" i="1" s="1"/>
  <c r="G20" i="1"/>
  <c r="G19" i="1"/>
  <c r="F17" i="1"/>
  <c r="E17" i="1"/>
  <c r="G17" i="1" s="1"/>
  <c r="G16" i="1"/>
  <c r="G15" i="1"/>
  <c r="G14" i="1"/>
  <c r="G13" i="1"/>
  <c r="F12" i="1"/>
  <c r="F18" i="1" s="1"/>
  <c r="F33" i="1" s="1"/>
  <c r="F35" i="1" s="1"/>
  <c r="E12" i="1"/>
  <c r="E18" i="1" s="1"/>
  <c r="G11" i="1"/>
  <c r="G10" i="1"/>
  <c r="G9" i="1"/>
  <c r="G8" i="1"/>
  <c r="E33" i="1" l="1"/>
  <c r="G18" i="1"/>
  <c r="G30" i="1"/>
  <c r="G21" i="1"/>
  <c r="G27" i="1"/>
  <c r="G12" i="1"/>
  <c r="E35" i="1" l="1"/>
  <c r="G35" i="1" s="1"/>
  <c r="G33" i="1"/>
</calcChain>
</file>

<file path=xl/sharedStrings.xml><?xml version="1.0" encoding="utf-8"?>
<sst xmlns="http://schemas.openxmlformats.org/spreadsheetml/2006/main" count="45" uniqueCount="41">
  <si>
    <t>第一号第一様式（第十七条第四項関係）</t>
    <rPh sb="0" eb="1">
      <t>ダイ</t>
    </rPh>
    <rPh sb="1" eb="2">
      <t>イチ</t>
    </rPh>
    <rPh sb="2" eb="3">
      <t>ゴウ</t>
    </rPh>
    <rPh sb="3" eb="4">
      <t>ダイ</t>
    </rPh>
    <rPh sb="4" eb="5">
      <t>イチ</t>
    </rPh>
    <rPh sb="5" eb="7">
      <t>ヨウシキ</t>
    </rPh>
    <phoneticPr fontId="4"/>
  </si>
  <si>
    <t>資金収支計算書</t>
    <phoneticPr fontId="4"/>
  </si>
  <si>
    <t>（自）平成28年4月1日  （至）平成29年3月31日</t>
    <phoneticPr fontId="4"/>
  </si>
  <si>
    <t>（単位：円）</t>
    <phoneticPr fontId="4"/>
  </si>
  <si>
    <t>勘定科目</t>
    <rPh sb="0" eb="2">
      <t>カンジョウ</t>
    </rPh>
    <rPh sb="2" eb="4">
      <t>カモク</t>
    </rPh>
    <phoneticPr fontId="4"/>
  </si>
  <si>
    <t>予算(A)</t>
    <rPh sb="0" eb="2">
      <t>ヨサン</t>
    </rPh>
    <phoneticPr fontId="4"/>
  </si>
  <si>
    <t>決算(B)</t>
    <rPh sb="0" eb="2">
      <t>ケッサン</t>
    </rPh>
    <phoneticPr fontId="4"/>
  </si>
  <si>
    <t>差異(A)-(B)</t>
    <rPh sb="0" eb="2">
      <t>サイ</t>
    </rPh>
    <phoneticPr fontId="4"/>
  </si>
  <si>
    <t>備考</t>
    <rPh sb="0" eb="2">
      <t>ビコウ</t>
    </rPh>
    <phoneticPr fontId="4"/>
  </si>
  <si>
    <t>事業活動による収支</t>
  </si>
  <si>
    <t>収入</t>
  </si>
  <si>
    <t>保育事業収入</t>
  </si>
  <si>
    <t>経常経費寄附金収入</t>
  </si>
  <si>
    <t>受取利息配当金収入</t>
  </si>
  <si>
    <t>その他の収入</t>
  </si>
  <si>
    <t>事業活動収入計（１）</t>
  </si>
  <si>
    <t>支出</t>
  </si>
  <si>
    <t>人件費支出</t>
  </si>
  <si>
    <t>事業費支出</t>
  </si>
  <si>
    <t>事務費支出</t>
  </si>
  <si>
    <t>支払利息支出</t>
  </si>
  <si>
    <t>事業活動支出計（２）</t>
  </si>
  <si>
    <t>事業活動資金収支差額（３）＝（１）－（２）</t>
  </si>
  <si>
    <t>施設整備等による収支</t>
  </si>
  <si>
    <t>施設整備等補助金収入</t>
  </si>
  <si>
    <t>設備資金借入金収入</t>
  </si>
  <si>
    <t>施設整備等収入計（４）</t>
  </si>
  <si>
    <t>設備資金借入金元金償還支出</t>
  </si>
  <si>
    <t>固定資産取得支出</t>
  </si>
  <si>
    <t>施設整備等支出計（５）</t>
  </si>
  <si>
    <t>施設整備等資金収支差額（６）＝（４）－（５）</t>
  </si>
  <si>
    <t>その他の活動による収支</t>
  </si>
  <si>
    <t>積立資産取崩収入</t>
  </si>
  <si>
    <t>その他の活動収入計（７）</t>
  </si>
  <si>
    <t>積立資産支出</t>
  </si>
  <si>
    <t>その他の活動支出計（８）</t>
  </si>
  <si>
    <t>その他の活動資金収支差額（９）＝（７）－（８）</t>
  </si>
  <si>
    <t>予備費支出（１０）</t>
  </si>
  <si>
    <t>当期資金収支差額合計（１１）＝（３）＋（６）＋（９）－（１０）</t>
  </si>
  <si>
    <t>前期末支払資金残高（１２）</t>
  </si>
  <si>
    <t>当期末支払資金残高（１１）＋（１２）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</si>
</sst>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37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vertical="center" shrinkToFit="1"/>
    </xf>
    <xf numFmtId="176" fontId="9" fillId="0" borderId="2" xfId="0" applyNumberFormat="1" applyFont="1" applyFill="1" applyBorder="1" applyAlignment="1" applyProtection="1">
      <alignment vertical="center"/>
      <protection locked="0"/>
    </xf>
    <xf numFmtId="176" fontId="9" fillId="0" borderId="2" xfId="2" applyNumberFormat="1" applyFont="1" applyFill="1" applyBorder="1" applyAlignment="1" applyProtection="1">
      <alignment vertical="center" shrinkToFit="1"/>
      <protection locked="0"/>
    </xf>
    <xf numFmtId="0" fontId="7" fillId="0" borderId="3" xfId="2" applyFont="1" applyFill="1" applyBorder="1" applyAlignment="1">
      <alignment vertical="center" shrinkToFit="1"/>
    </xf>
    <xf numFmtId="176" fontId="9" fillId="0" borderId="3" xfId="0" applyNumberFormat="1" applyFont="1" applyFill="1" applyBorder="1" applyAlignment="1" applyProtection="1">
      <alignment vertical="center"/>
      <protection locked="0"/>
    </xf>
    <xf numFmtId="176" fontId="9" fillId="0" borderId="3" xfId="2" applyNumberFormat="1" applyFont="1" applyFill="1" applyBorder="1" applyAlignment="1" applyProtection="1">
      <alignment vertical="center" shrinkToFit="1"/>
      <protection locked="0"/>
    </xf>
    <xf numFmtId="176" fontId="9" fillId="0" borderId="4" xfId="0" applyNumberFormat="1" applyFont="1" applyFill="1" applyBorder="1" applyAlignment="1" applyProtection="1">
      <alignment vertical="center"/>
      <protection locked="0"/>
    </xf>
    <xf numFmtId="0" fontId="7" fillId="0" borderId="1" xfId="2" applyFont="1" applyFill="1" applyBorder="1" applyAlignment="1">
      <alignment vertical="center" shrinkToFit="1"/>
    </xf>
    <xf numFmtId="176" fontId="9" fillId="0" borderId="1" xfId="0" applyNumberFormat="1" applyFont="1" applyFill="1" applyBorder="1" applyAlignment="1" applyProtection="1">
      <alignment vertical="center"/>
      <protection locked="0"/>
    </xf>
    <xf numFmtId="176" fontId="9" fillId="0" borderId="1" xfId="2" applyNumberFormat="1" applyFont="1" applyFill="1" applyBorder="1" applyAlignment="1" applyProtection="1">
      <alignment vertical="center" shrinkToFit="1"/>
      <protection locked="0"/>
    </xf>
    <xf numFmtId="0" fontId="7" fillId="0" borderId="5" xfId="2" applyFont="1" applyFill="1" applyBorder="1" applyAlignment="1">
      <alignment vertical="center"/>
    </xf>
    <xf numFmtId="0" fontId="7" fillId="0" borderId="6" xfId="2" applyFont="1" applyFill="1" applyBorder="1" applyAlignment="1">
      <alignment vertical="center" shrinkToFit="1"/>
    </xf>
    <xf numFmtId="176" fontId="9" fillId="0" borderId="6" xfId="2" applyNumberFormat="1" applyFont="1" applyFill="1" applyBorder="1" applyAlignment="1" applyProtection="1">
      <alignment vertical="center" shrinkToFit="1"/>
      <protection locked="0"/>
    </xf>
    <xf numFmtId="0" fontId="7" fillId="0" borderId="7" xfId="2" applyFont="1" applyFill="1" applyBorder="1" applyAlignment="1">
      <alignment vertical="center"/>
    </xf>
    <xf numFmtId="0" fontId="7" fillId="0" borderId="1" xfId="2" applyFont="1" applyFill="1" applyBorder="1" applyAlignment="1">
      <alignment vertical="top" shrinkToFit="1"/>
    </xf>
    <xf numFmtId="176" fontId="9" fillId="0" borderId="1" xfId="2" applyNumberFormat="1" applyFont="1" applyFill="1" applyBorder="1" applyAlignment="1" applyProtection="1">
      <alignment vertical="top" shrinkToFit="1"/>
      <protection locked="0"/>
    </xf>
    <xf numFmtId="0" fontId="7" fillId="0" borderId="8" xfId="2" applyFont="1" applyFill="1" applyBorder="1" applyAlignment="1">
      <alignment vertical="center"/>
    </xf>
    <xf numFmtId="0" fontId="7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 shrinkToFit="1"/>
    </xf>
    <xf numFmtId="176" fontId="9" fillId="0" borderId="10" xfId="2" applyNumberFormat="1" applyFont="1" applyFill="1" applyBorder="1" applyAlignment="1" applyProtection="1">
      <alignment vertical="center" shrinkToFit="1"/>
      <protection locked="0"/>
    </xf>
    <xf numFmtId="0" fontId="7" fillId="0" borderId="11" xfId="2" applyFont="1" applyFill="1" applyBorder="1" applyAlignment="1">
      <alignment vertical="center" textRotation="255"/>
    </xf>
    <xf numFmtId="0" fontId="7" fillId="0" borderId="12" xfId="2" applyFont="1" applyFill="1" applyBorder="1" applyAlignment="1">
      <alignment vertical="center"/>
    </xf>
    <xf numFmtId="0" fontId="7" fillId="0" borderId="13" xfId="2" applyFont="1" applyFill="1" applyBorder="1" applyAlignment="1">
      <alignment vertical="center" shrinkToFit="1"/>
    </xf>
    <xf numFmtId="176" fontId="9" fillId="0" borderId="4" xfId="2" applyNumberFormat="1" applyFont="1" applyFill="1" applyBorder="1" applyAlignment="1" applyProtection="1">
      <alignment vertical="center" shrinkToFit="1"/>
      <protection locked="0"/>
    </xf>
    <xf numFmtId="0" fontId="7" fillId="0" borderId="2" xfId="2" applyFont="1" applyFill="1" applyBorder="1" applyAlignment="1">
      <alignment vertical="center" textRotation="255"/>
    </xf>
    <xf numFmtId="0" fontId="7" fillId="0" borderId="3" xfId="2" applyFont="1" applyFill="1" applyBorder="1" applyAlignment="1">
      <alignment vertical="center" textRotation="255"/>
    </xf>
    <xf numFmtId="0" fontId="7" fillId="0" borderId="4" xfId="2" applyFont="1" applyFill="1" applyBorder="1" applyAlignment="1">
      <alignment vertical="center" textRotation="255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 applyProtection="1">
      <alignment horizontal="center" vertical="center" shrinkToFit="1"/>
      <protection locked="0"/>
    </xf>
    <xf numFmtId="0" fontId="7" fillId="0" borderId="1" xfId="1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5"/>
  <sheetViews>
    <sheetView showGridLines="0" tabSelected="1" zoomScaleNormal="100" workbookViewId="0"/>
  </sheetViews>
  <sheetFormatPr defaultRowHeight="13.5"/>
  <cols>
    <col min="1" max="3" width="2.875" customWidth="1"/>
    <col min="4" max="4" width="51.125" customWidth="1"/>
    <col min="5" max="8" width="20.75" customWidth="1"/>
  </cols>
  <sheetData>
    <row r="1" spans="2:8">
      <c r="B1" s="1"/>
      <c r="C1" s="1"/>
      <c r="D1" s="1"/>
      <c r="E1" s="1"/>
      <c r="F1" s="1"/>
      <c r="G1" s="1"/>
      <c r="H1" s="1"/>
    </row>
    <row r="2" spans="2:8" ht="21">
      <c r="B2" s="2"/>
      <c r="C2" s="2"/>
      <c r="D2" s="2"/>
      <c r="E2" s="3"/>
      <c r="F2" s="3"/>
      <c r="G2" s="4"/>
      <c r="H2" s="4" t="s">
        <v>0</v>
      </c>
    </row>
    <row r="3" spans="2:8" ht="21">
      <c r="B3" s="34" t="s">
        <v>1</v>
      </c>
      <c r="C3" s="34"/>
      <c r="D3" s="34"/>
      <c r="E3" s="34"/>
      <c r="F3" s="34"/>
      <c r="G3" s="34"/>
      <c r="H3" s="34"/>
    </row>
    <row r="4" spans="2:8" ht="21">
      <c r="B4" s="2"/>
      <c r="C4" s="2"/>
      <c r="D4" s="2"/>
      <c r="E4" s="2"/>
      <c r="F4" s="2"/>
      <c r="G4" s="3"/>
      <c r="H4" s="3"/>
    </row>
    <row r="5" spans="2:8" ht="21">
      <c r="B5" s="35" t="s">
        <v>2</v>
      </c>
      <c r="C5" s="35"/>
      <c r="D5" s="35"/>
      <c r="E5" s="35"/>
      <c r="F5" s="35"/>
      <c r="G5" s="35"/>
      <c r="H5" s="35"/>
    </row>
    <row r="6" spans="2:8" ht="15.75">
      <c r="B6" s="5"/>
      <c r="C6" s="5"/>
      <c r="D6" s="5"/>
      <c r="E6" s="5"/>
      <c r="F6" s="3"/>
      <c r="G6" s="3"/>
      <c r="H6" s="5" t="s">
        <v>3</v>
      </c>
    </row>
    <row r="7" spans="2:8" ht="14.25">
      <c r="B7" s="36" t="s">
        <v>4</v>
      </c>
      <c r="C7" s="36"/>
      <c r="D7" s="36"/>
      <c r="E7" s="6" t="s">
        <v>5</v>
      </c>
      <c r="F7" s="6" t="s">
        <v>6</v>
      </c>
      <c r="G7" s="6" t="s">
        <v>7</v>
      </c>
      <c r="H7" s="6" t="s">
        <v>8</v>
      </c>
    </row>
    <row r="8" spans="2:8" ht="14.25">
      <c r="B8" s="31" t="s">
        <v>9</v>
      </c>
      <c r="C8" s="31" t="s">
        <v>10</v>
      </c>
      <c r="D8" s="7" t="s">
        <v>11</v>
      </c>
      <c r="E8" s="8">
        <v>399720000</v>
      </c>
      <c r="F8" s="9">
        <v>415628589</v>
      </c>
      <c r="G8" s="9">
        <f>E8-F8</f>
        <v>-15908589</v>
      </c>
      <c r="H8" s="9"/>
    </row>
    <row r="9" spans="2:8" ht="14.25">
      <c r="B9" s="32"/>
      <c r="C9" s="32"/>
      <c r="D9" s="10" t="s">
        <v>12</v>
      </c>
      <c r="E9" s="11">
        <v>1500000</v>
      </c>
      <c r="F9" s="12">
        <v>3126076</v>
      </c>
      <c r="G9" s="12">
        <f t="shared" ref="G9:G35" si="0">E9-F9</f>
        <v>-1626076</v>
      </c>
      <c r="H9" s="12"/>
    </row>
    <row r="10" spans="2:8" ht="14.25">
      <c r="B10" s="32"/>
      <c r="C10" s="32"/>
      <c r="D10" s="10" t="s">
        <v>13</v>
      </c>
      <c r="E10" s="11">
        <v>65000</v>
      </c>
      <c r="F10" s="12">
        <v>46691</v>
      </c>
      <c r="G10" s="12">
        <f t="shared" si="0"/>
        <v>18309</v>
      </c>
      <c r="H10" s="12"/>
    </row>
    <row r="11" spans="2:8" ht="14.25">
      <c r="B11" s="32"/>
      <c r="C11" s="32"/>
      <c r="D11" s="10" t="s">
        <v>14</v>
      </c>
      <c r="E11" s="13">
        <v>900000</v>
      </c>
      <c r="F11" s="12">
        <v>2866415</v>
      </c>
      <c r="G11" s="12">
        <f t="shared" si="0"/>
        <v>-1966415</v>
      </c>
      <c r="H11" s="12"/>
    </row>
    <row r="12" spans="2:8" ht="14.25">
      <c r="B12" s="32"/>
      <c r="C12" s="33"/>
      <c r="D12" s="14" t="s">
        <v>15</v>
      </c>
      <c r="E12" s="15">
        <f>+E8+E9+E10+E11</f>
        <v>402185000</v>
      </c>
      <c r="F12" s="16">
        <f>+F8+F9+F10+F11</f>
        <v>421667771</v>
      </c>
      <c r="G12" s="16">
        <f t="shared" si="0"/>
        <v>-19482771</v>
      </c>
      <c r="H12" s="16"/>
    </row>
    <row r="13" spans="2:8" ht="14.25">
      <c r="B13" s="32"/>
      <c r="C13" s="31" t="s">
        <v>16</v>
      </c>
      <c r="D13" s="10" t="s">
        <v>17</v>
      </c>
      <c r="E13" s="8">
        <v>287610000</v>
      </c>
      <c r="F13" s="12">
        <v>284960539</v>
      </c>
      <c r="G13" s="12">
        <f t="shared" si="0"/>
        <v>2649461</v>
      </c>
      <c r="H13" s="12"/>
    </row>
    <row r="14" spans="2:8" ht="14.25">
      <c r="B14" s="32"/>
      <c r="C14" s="32"/>
      <c r="D14" s="10" t="s">
        <v>18</v>
      </c>
      <c r="E14" s="11">
        <v>45190000</v>
      </c>
      <c r="F14" s="12">
        <v>44955146</v>
      </c>
      <c r="G14" s="12">
        <f t="shared" si="0"/>
        <v>234854</v>
      </c>
      <c r="H14" s="12"/>
    </row>
    <row r="15" spans="2:8" ht="14.25">
      <c r="B15" s="32"/>
      <c r="C15" s="32"/>
      <c r="D15" s="10" t="s">
        <v>19</v>
      </c>
      <c r="E15" s="11">
        <v>32930000</v>
      </c>
      <c r="F15" s="12">
        <v>32567985</v>
      </c>
      <c r="G15" s="12">
        <f t="shared" si="0"/>
        <v>362015</v>
      </c>
      <c r="H15" s="12"/>
    </row>
    <row r="16" spans="2:8" ht="14.25">
      <c r="B16" s="32"/>
      <c r="C16" s="32"/>
      <c r="D16" s="10" t="s">
        <v>20</v>
      </c>
      <c r="E16" s="13">
        <v>150000</v>
      </c>
      <c r="F16" s="12">
        <v>150000</v>
      </c>
      <c r="G16" s="12">
        <f t="shared" si="0"/>
        <v>0</v>
      </c>
      <c r="H16" s="12"/>
    </row>
    <row r="17" spans="2:8" ht="14.25">
      <c r="B17" s="32"/>
      <c r="C17" s="33"/>
      <c r="D17" s="14" t="s">
        <v>21</v>
      </c>
      <c r="E17" s="15">
        <f>+E13+E14+E15+E16</f>
        <v>365880000</v>
      </c>
      <c r="F17" s="16">
        <f>+F13+F14+F15+F16</f>
        <v>362633670</v>
      </c>
      <c r="G17" s="16">
        <f t="shared" si="0"/>
        <v>3246330</v>
      </c>
      <c r="H17" s="16"/>
    </row>
    <row r="18" spans="2:8" ht="14.25">
      <c r="B18" s="33"/>
      <c r="C18" s="17" t="s">
        <v>22</v>
      </c>
      <c r="D18" s="18"/>
      <c r="E18" s="15">
        <f xml:space="preserve"> +E12 - E17</f>
        <v>36305000</v>
      </c>
      <c r="F18" s="19">
        <f xml:space="preserve"> +F12 - F17</f>
        <v>59034101</v>
      </c>
      <c r="G18" s="19">
        <f t="shared" si="0"/>
        <v>-22729101</v>
      </c>
      <c r="H18" s="19"/>
    </row>
    <row r="19" spans="2:8" ht="14.25">
      <c r="B19" s="31" t="s">
        <v>23</v>
      </c>
      <c r="C19" s="31" t="s">
        <v>10</v>
      </c>
      <c r="D19" s="10" t="s">
        <v>24</v>
      </c>
      <c r="E19" s="8">
        <v>19000000</v>
      </c>
      <c r="F19" s="12">
        <v>19982000</v>
      </c>
      <c r="G19" s="12">
        <f t="shared" si="0"/>
        <v>-982000</v>
      </c>
      <c r="H19" s="12"/>
    </row>
    <row r="20" spans="2:8" ht="14.25">
      <c r="B20" s="32"/>
      <c r="C20" s="32"/>
      <c r="D20" s="10" t="s">
        <v>25</v>
      </c>
      <c r="E20" s="13">
        <v>0</v>
      </c>
      <c r="F20" s="12">
        <v>0</v>
      </c>
      <c r="G20" s="12">
        <f t="shared" si="0"/>
        <v>0</v>
      </c>
      <c r="H20" s="12"/>
    </row>
    <row r="21" spans="2:8" ht="14.25">
      <c r="B21" s="32"/>
      <c r="C21" s="33"/>
      <c r="D21" s="14" t="s">
        <v>26</v>
      </c>
      <c r="E21" s="15">
        <f>+E19+E20</f>
        <v>19000000</v>
      </c>
      <c r="F21" s="16">
        <f>+F19+F20</f>
        <v>19982000</v>
      </c>
      <c r="G21" s="16">
        <f t="shared" si="0"/>
        <v>-982000</v>
      </c>
      <c r="H21" s="16"/>
    </row>
    <row r="22" spans="2:8" ht="14.25">
      <c r="B22" s="32"/>
      <c r="C22" s="31" t="s">
        <v>16</v>
      </c>
      <c r="D22" s="10" t="s">
        <v>27</v>
      </c>
      <c r="E22" s="8">
        <v>3000000</v>
      </c>
      <c r="F22" s="12">
        <v>3000000</v>
      </c>
      <c r="G22" s="12">
        <f t="shared" si="0"/>
        <v>0</v>
      </c>
      <c r="H22" s="12"/>
    </row>
    <row r="23" spans="2:8" ht="14.25">
      <c r="B23" s="32"/>
      <c r="C23" s="32"/>
      <c r="D23" s="10" t="s">
        <v>28</v>
      </c>
      <c r="E23" s="13">
        <v>81330000</v>
      </c>
      <c r="F23" s="12">
        <v>82922476</v>
      </c>
      <c r="G23" s="12">
        <f t="shared" si="0"/>
        <v>-1592476</v>
      </c>
      <c r="H23" s="12"/>
    </row>
    <row r="24" spans="2:8" ht="14.25">
      <c r="B24" s="32"/>
      <c r="C24" s="33"/>
      <c r="D24" s="14" t="s">
        <v>29</v>
      </c>
      <c r="E24" s="15">
        <f>+E22+E23</f>
        <v>84330000</v>
      </c>
      <c r="F24" s="16">
        <f>+F22+F23</f>
        <v>85922476</v>
      </c>
      <c r="G24" s="16">
        <f t="shared" si="0"/>
        <v>-1592476</v>
      </c>
      <c r="H24" s="16"/>
    </row>
    <row r="25" spans="2:8" ht="14.25">
      <c r="B25" s="33"/>
      <c r="C25" s="20" t="s">
        <v>30</v>
      </c>
      <c r="D25" s="18"/>
      <c r="E25" s="15">
        <f xml:space="preserve"> +E21 - E24</f>
        <v>-65330000</v>
      </c>
      <c r="F25" s="19">
        <f xml:space="preserve"> +F21 - F24</f>
        <v>-65940476</v>
      </c>
      <c r="G25" s="19">
        <f t="shared" si="0"/>
        <v>610476</v>
      </c>
      <c r="H25" s="19"/>
    </row>
    <row r="26" spans="2:8" ht="14.25">
      <c r="B26" s="31" t="s">
        <v>31</v>
      </c>
      <c r="C26" s="31" t="s">
        <v>10</v>
      </c>
      <c r="D26" s="10" t="s">
        <v>32</v>
      </c>
      <c r="E26" s="15">
        <v>44300000</v>
      </c>
      <c r="F26" s="12">
        <v>47105185</v>
      </c>
      <c r="G26" s="12">
        <f t="shared" si="0"/>
        <v>-2805185</v>
      </c>
      <c r="H26" s="12"/>
    </row>
    <row r="27" spans="2:8" ht="14.25">
      <c r="B27" s="32"/>
      <c r="C27" s="33"/>
      <c r="D27" s="14" t="s">
        <v>33</v>
      </c>
      <c r="E27" s="15">
        <f>+E26</f>
        <v>44300000</v>
      </c>
      <c r="F27" s="16">
        <f>+F26</f>
        <v>47105185</v>
      </c>
      <c r="G27" s="16">
        <f t="shared" si="0"/>
        <v>-2805185</v>
      </c>
      <c r="H27" s="16"/>
    </row>
    <row r="28" spans="2:8" ht="14.25">
      <c r="B28" s="32"/>
      <c r="C28" s="31" t="s">
        <v>16</v>
      </c>
      <c r="D28" s="10" t="s">
        <v>34</v>
      </c>
      <c r="E28" s="15">
        <v>37000000</v>
      </c>
      <c r="F28" s="12">
        <v>48023750</v>
      </c>
      <c r="G28" s="12">
        <f t="shared" si="0"/>
        <v>-11023750</v>
      </c>
      <c r="H28" s="12"/>
    </row>
    <row r="29" spans="2:8" ht="14.25">
      <c r="B29" s="32"/>
      <c r="C29" s="33"/>
      <c r="D29" s="21" t="s">
        <v>35</v>
      </c>
      <c r="E29" s="15">
        <f>+E28</f>
        <v>37000000</v>
      </c>
      <c r="F29" s="22">
        <f>+F28</f>
        <v>48023750</v>
      </c>
      <c r="G29" s="22">
        <f t="shared" si="0"/>
        <v>-11023750</v>
      </c>
      <c r="H29" s="22"/>
    </row>
    <row r="30" spans="2:8" ht="14.25">
      <c r="B30" s="33"/>
      <c r="C30" s="20" t="s">
        <v>36</v>
      </c>
      <c r="D30" s="18"/>
      <c r="E30" s="15">
        <f xml:space="preserve"> +E27 - E29</f>
        <v>7300000</v>
      </c>
      <c r="F30" s="19">
        <f xml:space="preserve"> +F27 - F29</f>
        <v>-918565</v>
      </c>
      <c r="G30" s="19">
        <f t="shared" si="0"/>
        <v>8218565</v>
      </c>
      <c r="H30" s="19"/>
    </row>
    <row r="31" spans="2:8" ht="14.25">
      <c r="B31" s="23" t="s">
        <v>37</v>
      </c>
      <c r="C31" s="24"/>
      <c r="D31" s="25"/>
      <c r="E31" s="8"/>
      <c r="F31" s="26"/>
      <c r="G31" s="26">
        <f>E31 + E32</f>
        <v>1750000</v>
      </c>
      <c r="H31" s="26"/>
    </row>
    <row r="32" spans="2:8" ht="14.25">
      <c r="B32" s="27"/>
      <c r="C32" s="28"/>
      <c r="D32" s="29"/>
      <c r="E32" s="13">
        <v>1750000</v>
      </c>
      <c r="F32" s="30"/>
      <c r="G32" s="30"/>
      <c r="H32" s="30"/>
    </row>
    <row r="33" spans="2:8" ht="14.25">
      <c r="B33" s="20" t="s">
        <v>38</v>
      </c>
      <c r="C33" s="17"/>
      <c r="D33" s="18"/>
      <c r="E33" s="15">
        <f xml:space="preserve"> +E18 +E25 +E30 - (E31 + E32)</f>
        <v>-23475000</v>
      </c>
      <c r="F33" s="19">
        <f xml:space="preserve"> +F18 +F25 +F30 - (F31 + F32)</f>
        <v>-7824940</v>
      </c>
      <c r="G33" s="19">
        <f t="shared" si="0"/>
        <v>-15650060</v>
      </c>
      <c r="H33" s="19"/>
    </row>
    <row r="34" spans="2:8" ht="14.25">
      <c r="B34" s="20" t="s">
        <v>39</v>
      </c>
      <c r="C34" s="17"/>
      <c r="D34" s="18"/>
      <c r="E34" s="15">
        <v>68763888</v>
      </c>
      <c r="F34" s="19">
        <v>68763888</v>
      </c>
      <c r="G34" s="19">
        <f t="shared" si="0"/>
        <v>0</v>
      </c>
      <c r="H34" s="19"/>
    </row>
    <row r="35" spans="2:8" ht="14.25">
      <c r="B35" s="20" t="s">
        <v>40</v>
      </c>
      <c r="C35" s="17"/>
      <c r="D35" s="18"/>
      <c r="E35" s="15">
        <f xml:space="preserve"> +E33 +E34</f>
        <v>45288888</v>
      </c>
      <c r="F35" s="19">
        <f xml:space="preserve"> +F33 +F34</f>
        <v>60938948</v>
      </c>
      <c r="G35" s="19">
        <f t="shared" si="0"/>
        <v>-15650060</v>
      </c>
      <c r="H35" s="19"/>
    </row>
  </sheetData>
  <sheetProtection algorithmName="SHA-512" hashValue="cQvVergOaiEtnC09V4kuy98bYxkonWi8894+VwIlh9hc8GjUxr4z1isFFHRLfUa0STt8+PvimZ5UkZOGTVFyPQ==" saltValue="hGH4GaSW3cR/uOZa/GexRg==" spinCount="100000" sheet="1" objects="1" scenarios="1"/>
  <mergeCells count="12">
    <mergeCell ref="B3:H3"/>
    <mergeCell ref="B5:H5"/>
    <mergeCell ref="B7:D7"/>
    <mergeCell ref="B8:B18"/>
    <mergeCell ref="C8:C12"/>
    <mergeCell ref="C13:C17"/>
    <mergeCell ref="B19:B25"/>
    <mergeCell ref="C19:C21"/>
    <mergeCell ref="C22:C24"/>
    <mergeCell ref="B26:B30"/>
    <mergeCell ref="C26:C27"/>
    <mergeCell ref="C28:C29"/>
  </mergeCells>
  <phoneticPr fontId="1"/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第一号第一様式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2017-06-19T14:07:24Z</dcterms:created>
  <dcterms:modified xsi:type="dcterms:W3CDTF">2017-06-20T04:49:05Z</dcterms:modified>
</cp:coreProperties>
</file>