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こぶし今里保育園" sheetId="1" r:id="rId1"/>
    <sheet name="こぶし中央保育園" sheetId="2" r:id="rId2"/>
    <sheet name="こぶし花園保育園" sheetId="3" r:id="rId3"/>
    <sheet name="こぶし福祉会本部" sheetId="4" r:id="rId4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4" l="1"/>
  <c r="E32" i="4"/>
  <c r="E31" i="4"/>
  <c r="E30" i="4"/>
  <c r="E29" i="4"/>
  <c r="E28" i="4"/>
  <c r="E27" i="4"/>
  <c r="I26" i="4"/>
  <c r="E26" i="4"/>
  <c r="I25" i="4"/>
  <c r="E25" i="4"/>
  <c r="I24" i="4"/>
  <c r="E24" i="4"/>
  <c r="H23" i="4"/>
  <c r="H33" i="4" s="1"/>
  <c r="G23" i="4"/>
  <c r="G33" i="4" s="1"/>
  <c r="E23" i="4"/>
  <c r="I22" i="4"/>
  <c r="E22" i="4"/>
  <c r="I21" i="4"/>
  <c r="D21" i="4"/>
  <c r="C21" i="4"/>
  <c r="E21" i="4" s="1"/>
  <c r="E20" i="4"/>
  <c r="E19" i="4"/>
  <c r="I18" i="4"/>
  <c r="E18" i="4"/>
  <c r="I17" i="4"/>
  <c r="D17" i="4"/>
  <c r="C17" i="4"/>
  <c r="E17" i="4" s="1"/>
  <c r="H16" i="4"/>
  <c r="G16" i="4"/>
  <c r="I16" i="4" s="1"/>
  <c r="D16" i="4"/>
  <c r="C16" i="4"/>
  <c r="E16" i="4" s="1"/>
  <c r="I15" i="4"/>
  <c r="I14" i="4"/>
  <c r="I13" i="4"/>
  <c r="E13" i="4"/>
  <c r="I12" i="4"/>
  <c r="E12" i="4"/>
  <c r="I11" i="4"/>
  <c r="E11" i="4"/>
  <c r="I10" i="4"/>
  <c r="E10" i="4"/>
  <c r="I9" i="4"/>
  <c r="E9" i="4"/>
  <c r="I8" i="4"/>
  <c r="E8" i="4"/>
  <c r="H7" i="4"/>
  <c r="H19" i="4" s="1"/>
  <c r="G7" i="4"/>
  <c r="G19" i="4" s="1"/>
  <c r="D7" i="4"/>
  <c r="D34" i="4" s="1"/>
  <c r="C7" i="4"/>
  <c r="E7" i="4" s="1"/>
  <c r="E33" i="3"/>
  <c r="E32" i="3"/>
  <c r="E31" i="3"/>
  <c r="E30" i="3"/>
  <c r="E29" i="3"/>
  <c r="E28" i="3"/>
  <c r="E27" i="3"/>
  <c r="I26" i="3"/>
  <c r="E26" i="3"/>
  <c r="I25" i="3"/>
  <c r="E25" i="3"/>
  <c r="I24" i="3"/>
  <c r="E24" i="3"/>
  <c r="H23" i="3"/>
  <c r="H33" i="3" s="1"/>
  <c r="G23" i="3"/>
  <c r="G33" i="3" s="1"/>
  <c r="E23" i="3"/>
  <c r="I22" i="3"/>
  <c r="E22" i="3"/>
  <c r="I21" i="3"/>
  <c r="D21" i="3"/>
  <c r="C21" i="3"/>
  <c r="E21" i="3" s="1"/>
  <c r="E20" i="3"/>
  <c r="E19" i="3"/>
  <c r="I18" i="3"/>
  <c r="E18" i="3"/>
  <c r="I17" i="3"/>
  <c r="D17" i="3"/>
  <c r="C17" i="3"/>
  <c r="E17" i="3" s="1"/>
  <c r="H16" i="3"/>
  <c r="G16" i="3"/>
  <c r="I16" i="3" s="1"/>
  <c r="D16" i="3"/>
  <c r="C16" i="3"/>
  <c r="E16" i="3" s="1"/>
  <c r="I15" i="3"/>
  <c r="I14" i="3"/>
  <c r="I13" i="3"/>
  <c r="E13" i="3"/>
  <c r="I12" i="3"/>
  <c r="E12" i="3"/>
  <c r="I11" i="3"/>
  <c r="E11" i="3"/>
  <c r="I10" i="3"/>
  <c r="E10" i="3"/>
  <c r="I9" i="3"/>
  <c r="E9" i="3"/>
  <c r="I8" i="3"/>
  <c r="E8" i="3"/>
  <c r="H7" i="3"/>
  <c r="H19" i="3" s="1"/>
  <c r="G7" i="3"/>
  <c r="G19" i="3" s="1"/>
  <c r="D7" i="3"/>
  <c r="D34" i="3" s="1"/>
  <c r="C7" i="3"/>
  <c r="C34" i="3" s="1"/>
  <c r="E34" i="3" s="1"/>
  <c r="E33" i="2"/>
  <c r="E32" i="2"/>
  <c r="E31" i="2"/>
  <c r="E30" i="2"/>
  <c r="E29" i="2"/>
  <c r="E28" i="2"/>
  <c r="E27" i="2"/>
  <c r="I26" i="2"/>
  <c r="E26" i="2"/>
  <c r="I25" i="2"/>
  <c r="E25" i="2"/>
  <c r="I24" i="2"/>
  <c r="E24" i="2"/>
  <c r="H23" i="2"/>
  <c r="H33" i="2" s="1"/>
  <c r="G23" i="2"/>
  <c r="G33" i="2" s="1"/>
  <c r="E23" i="2"/>
  <c r="I22" i="2"/>
  <c r="E22" i="2"/>
  <c r="I21" i="2"/>
  <c r="D21" i="2"/>
  <c r="C21" i="2"/>
  <c r="E21" i="2" s="1"/>
  <c r="E20" i="2"/>
  <c r="E19" i="2"/>
  <c r="I18" i="2"/>
  <c r="E18" i="2"/>
  <c r="I17" i="2"/>
  <c r="D17" i="2"/>
  <c r="C17" i="2"/>
  <c r="E17" i="2" s="1"/>
  <c r="H16" i="2"/>
  <c r="G16" i="2"/>
  <c r="I16" i="2" s="1"/>
  <c r="D16" i="2"/>
  <c r="C16" i="2"/>
  <c r="E16" i="2" s="1"/>
  <c r="I15" i="2"/>
  <c r="I14" i="2"/>
  <c r="I13" i="2"/>
  <c r="E13" i="2"/>
  <c r="I12" i="2"/>
  <c r="E12" i="2"/>
  <c r="I11" i="2"/>
  <c r="E11" i="2"/>
  <c r="I10" i="2"/>
  <c r="E10" i="2"/>
  <c r="I9" i="2"/>
  <c r="E9" i="2"/>
  <c r="I8" i="2"/>
  <c r="E8" i="2"/>
  <c r="H7" i="2"/>
  <c r="H19" i="2" s="1"/>
  <c r="G7" i="2"/>
  <c r="G19" i="2" s="1"/>
  <c r="D7" i="2"/>
  <c r="D34" i="2" s="1"/>
  <c r="C7" i="2"/>
  <c r="E7" i="2" s="1"/>
  <c r="E33" i="1"/>
  <c r="E32" i="1"/>
  <c r="E31" i="1"/>
  <c r="E30" i="1"/>
  <c r="E29" i="1"/>
  <c r="E28" i="1"/>
  <c r="E27" i="1"/>
  <c r="I26" i="1"/>
  <c r="E26" i="1"/>
  <c r="I25" i="1"/>
  <c r="E25" i="1"/>
  <c r="I24" i="1"/>
  <c r="E24" i="1"/>
  <c r="H23" i="1"/>
  <c r="H33" i="1" s="1"/>
  <c r="G23" i="1"/>
  <c r="G33" i="1" s="1"/>
  <c r="E23" i="1"/>
  <c r="I22" i="1"/>
  <c r="E22" i="1"/>
  <c r="I21" i="1"/>
  <c r="D21" i="1"/>
  <c r="C21" i="1"/>
  <c r="E21" i="1" s="1"/>
  <c r="E20" i="1"/>
  <c r="E19" i="1"/>
  <c r="I18" i="1"/>
  <c r="E18" i="1"/>
  <c r="I17" i="1"/>
  <c r="D17" i="1"/>
  <c r="C17" i="1"/>
  <c r="E17" i="1" s="1"/>
  <c r="H16" i="1"/>
  <c r="G16" i="1"/>
  <c r="I16" i="1" s="1"/>
  <c r="D16" i="1"/>
  <c r="C16" i="1"/>
  <c r="E16" i="1" s="1"/>
  <c r="I15" i="1"/>
  <c r="I14" i="1"/>
  <c r="I13" i="1"/>
  <c r="E13" i="1"/>
  <c r="I12" i="1"/>
  <c r="E12" i="1"/>
  <c r="I11" i="1"/>
  <c r="E11" i="1"/>
  <c r="I10" i="1"/>
  <c r="E10" i="1"/>
  <c r="I9" i="1"/>
  <c r="E9" i="1"/>
  <c r="I8" i="1"/>
  <c r="E8" i="1"/>
  <c r="H7" i="1"/>
  <c r="H19" i="1" s="1"/>
  <c r="G7" i="1"/>
  <c r="G19" i="1" s="1"/>
  <c r="D7" i="1"/>
  <c r="D34" i="1" s="1"/>
  <c r="C7" i="1"/>
  <c r="C34" i="1" s="1"/>
  <c r="E34" i="1" s="1"/>
  <c r="I19" i="1" l="1"/>
  <c r="G34" i="1"/>
  <c r="I34" i="1" s="1"/>
  <c r="G34" i="2"/>
  <c r="I19" i="2"/>
  <c r="I19" i="3"/>
  <c r="G34" i="3"/>
  <c r="I34" i="3" s="1"/>
  <c r="G34" i="4"/>
  <c r="I19" i="4"/>
  <c r="H34" i="1"/>
  <c r="I33" i="1"/>
  <c r="H34" i="2"/>
  <c r="I33" i="2"/>
  <c r="H34" i="3"/>
  <c r="I33" i="3"/>
  <c r="H34" i="4"/>
  <c r="I33" i="4"/>
  <c r="E7" i="1"/>
  <c r="I23" i="1"/>
  <c r="I7" i="2"/>
  <c r="C34" i="2"/>
  <c r="E34" i="2" s="1"/>
  <c r="E7" i="3"/>
  <c r="I23" i="3"/>
  <c r="I7" i="4"/>
  <c r="C34" i="4"/>
  <c r="E34" i="4" s="1"/>
  <c r="I7" i="1"/>
  <c r="I23" i="2"/>
  <c r="I7" i="3"/>
  <c r="I23" i="4"/>
  <c r="I34" i="4" l="1"/>
  <c r="I34" i="2"/>
</calcChain>
</file>

<file path=xl/sharedStrings.xml><?xml version="1.0" encoding="utf-8"?>
<sst xmlns="http://schemas.openxmlformats.org/spreadsheetml/2006/main" count="240" uniqueCount="61">
  <si>
    <t>第三号第四様式（第二十七条第四項関係）</t>
    <rPh sb="0" eb="1">
      <t>ダイ</t>
    </rPh>
    <rPh sb="1" eb="2">
      <t>サン</t>
    </rPh>
    <rPh sb="2" eb="3">
      <t>ゴウ</t>
    </rPh>
    <rPh sb="3" eb="4">
      <t>ダイ</t>
    </rPh>
    <rPh sb="4" eb="5">
      <t>ヨン</t>
    </rPh>
    <rPh sb="5" eb="7">
      <t>ヨウシキ</t>
    </rPh>
    <phoneticPr fontId="4"/>
  </si>
  <si>
    <t>こぶし今里保育園  貸借対照表</t>
    <phoneticPr fontId="2"/>
  </si>
  <si>
    <t>平成29年3月31日現在</t>
    <phoneticPr fontId="2"/>
  </si>
  <si>
    <t>（単位：円）</t>
    <phoneticPr fontId="4"/>
  </si>
  <si>
    <t>資産の部</t>
    <phoneticPr fontId="2"/>
  </si>
  <si>
    <t>負債の部</t>
    <phoneticPr fontId="2"/>
  </si>
  <si>
    <t>当年度末</t>
    <rPh sb="0" eb="1">
      <t>トウ</t>
    </rPh>
    <rPh sb="1" eb="4">
      <t>ネンドマツ</t>
    </rPh>
    <phoneticPr fontId="3"/>
  </si>
  <si>
    <t>前年度末</t>
    <rPh sb="0" eb="3">
      <t>ゼンネンド</t>
    </rPh>
    <rPh sb="3" eb="4">
      <t>マツ</t>
    </rPh>
    <phoneticPr fontId="3"/>
  </si>
  <si>
    <t>増減</t>
    <rPh sb="0" eb="2">
      <t>ゾウゲン</t>
    </rPh>
    <phoneticPr fontId="3"/>
  </si>
  <si>
    <t>流動資産</t>
  </si>
  <si>
    <t>流動負債</t>
  </si>
  <si>
    <t>　現金預金</t>
  </si>
  <si>
    <t>　事業未払金</t>
  </si>
  <si>
    <t>　事業未収金</t>
  </si>
  <si>
    <t>　その他の未払金</t>
  </si>
  <si>
    <t>　未収金</t>
  </si>
  <si>
    <t>　サービス区分借入金</t>
  </si>
  <si>
    <t>　前払費用</t>
  </si>
  <si>
    <t>　１年以内返済予定設備資金借入金</t>
  </si>
  <si>
    <t>　サービス区分貸付金</t>
  </si>
  <si>
    <t>　預り金</t>
  </si>
  <si>
    <t>　仮払金</t>
  </si>
  <si>
    <t>　職員預り金</t>
  </si>
  <si>
    <t>　仮受金</t>
  </si>
  <si>
    <t>　賞与引当金</t>
  </si>
  <si>
    <t>固定資産</t>
  </si>
  <si>
    <t>固定負債</t>
  </si>
  <si>
    <t>基本財産</t>
  </si>
  <si>
    <t>　設備資金借入金</t>
  </si>
  <si>
    <t>　土地</t>
  </si>
  <si>
    <t>　退職給付引当金</t>
  </si>
  <si>
    <t>　建物</t>
  </si>
  <si>
    <t>負債の部合計</t>
  </si>
  <si>
    <t>　定期預金</t>
  </si>
  <si>
    <t>純資産の部</t>
  </si>
  <si>
    <t>その他の固定資産</t>
  </si>
  <si>
    <t>基本金</t>
  </si>
  <si>
    <t>国庫補助金等特別積立金</t>
  </si>
  <si>
    <t>その他の積立金</t>
  </si>
  <si>
    <t>　構築物</t>
  </si>
  <si>
    <t>　保育所施設積立金</t>
  </si>
  <si>
    <t>　機械及び装置</t>
  </si>
  <si>
    <t>次期繰越活動増減差額</t>
  </si>
  <si>
    <t>　車輌運搬具</t>
  </si>
  <si>
    <t>（うち当期活動増減差額）</t>
  </si>
  <si>
    <t>　器具及び備品</t>
  </si>
  <si>
    <t>　建設仮勘定</t>
  </si>
  <si>
    <t>　権利</t>
  </si>
  <si>
    <t>　ソフトウェア</t>
  </si>
  <si>
    <t>　退職給付引当資産</t>
  </si>
  <si>
    <t>　保育所施設積立資産</t>
  </si>
  <si>
    <t>　その他の固定資産</t>
  </si>
  <si>
    <t>純資産の部合計</t>
  </si>
  <si>
    <t>資産の部合計</t>
  </si>
  <si>
    <t>負債及び純資産の部合計</t>
  </si>
  <si>
    <t>こぶし中央保育園  貸借対照表</t>
    <phoneticPr fontId="2"/>
  </si>
  <si>
    <t>資産の部</t>
    <phoneticPr fontId="2"/>
  </si>
  <si>
    <t>こぶし花園保育園  貸借対照表</t>
    <phoneticPr fontId="2"/>
  </si>
  <si>
    <t>こぶし福祉会本部  貸借対照表</t>
    <phoneticPr fontId="2"/>
  </si>
  <si>
    <t>（単位：円）</t>
    <phoneticPr fontId="4"/>
  </si>
  <si>
    <t>資産の部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</si>
</sst>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ゴシック"/>
      <family val="3"/>
      <charset val="128"/>
    </font>
    <font>
      <sz val="10"/>
      <name val="Meiryo UI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horizontal="left" vertical="top"/>
    </xf>
    <xf numFmtId="0" fontId="8" fillId="0" borderId="0"/>
  </cellStyleXfs>
  <cellXfs count="2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right" vertical="center" shrinkToFit="1"/>
    </xf>
    <xf numFmtId="0" fontId="7" fillId="0" borderId="4" xfId="2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vertical="center"/>
    </xf>
    <xf numFmtId="0" fontId="7" fillId="0" borderId="4" xfId="1" applyFont="1" applyFill="1" applyBorder="1" applyAlignment="1">
      <alignment horizontal="left" vertical="top" shrinkToFit="1"/>
    </xf>
    <xf numFmtId="176" fontId="9" fillId="0" borderId="4" xfId="1" applyNumberFormat="1" applyFont="1" applyFill="1" applyBorder="1" applyAlignment="1" applyProtection="1">
      <alignment vertical="top" shrinkToFit="1"/>
      <protection locked="0"/>
    </xf>
    <xf numFmtId="0" fontId="7" fillId="0" borderId="5" xfId="1" applyFont="1" applyFill="1" applyBorder="1" applyAlignment="1">
      <alignment horizontal="left" vertical="top" shrinkToFit="1"/>
    </xf>
    <xf numFmtId="176" fontId="9" fillId="0" borderId="5" xfId="1" applyNumberFormat="1" applyFont="1" applyFill="1" applyBorder="1" applyAlignment="1" applyProtection="1">
      <alignment vertical="top" shrinkToFit="1"/>
      <protection locked="0"/>
    </xf>
    <xf numFmtId="0" fontId="7" fillId="0" borderId="6" xfId="1" applyFont="1" applyFill="1" applyBorder="1" applyAlignment="1">
      <alignment horizontal="left" vertical="top" shrinkToFit="1"/>
    </xf>
    <xf numFmtId="176" fontId="9" fillId="0" borderId="6" xfId="1" applyNumberFormat="1" applyFont="1" applyFill="1" applyBorder="1" applyAlignment="1" applyProtection="1">
      <alignment vertical="top" shrinkToFit="1"/>
      <protection locked="0"/>
    </xf>
    <xf numFmtId="0" fontId="7" fillId="0" borderId="7" xfId="1" applyFont="1" applyFill="1" applyBorder="1" applyAlignment="1">
      <alignment horizontal="left" vertical="top" shrinkToFit="1"/>
    </xf>
    <xf numFmtId="176" fontId="9" fillId="0" borderId="7" xfId="1" applyNumberFormat="1" applyFont="1" applyFill="1" applyBorder="1" applyAlignment="1" applyProtection="1">
      <alignment vertical="top" shrinkToFit="1"/>
      <protection locked="0"/>
    </xf>
    <xf numFmtId="0" fontId="7" fillId="0" borderId="4" xfId="1" applyFont="1" applyFill="1" applyBorder="1" applyAlignment="1">
      <alignment vertical="center" shrinkToFit="1"/>
    </xf>
    <xf numFmtId="176" fontId="9" fillId="0" borderId="4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  <protection locked="0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showGridLines="0" tabSelected="1" zoomScaleNormal="100" workbookViewId="0"/>
  </sheetViews>
  <sheetFormatPr defaultRowHeight="13.5"/>
  <cols>
    <col min="1" max="1" width="1.5" customWidth="1"/>
    <col min="2" max="2" width="31.125" customWidth="1"/>
    <col min="3" max="5" width="20.75" customWidth="1"/>
    <col min="6" max="6" width="31.125" customWidth="1"/>
    <col min="7" max="9" width="20.75" customWidth="1"/>
  </cols>
  <sheetData>
    <row r="1" spans="1:9" ht="21">
      <c r="A1" s="1"/>
      <c r="B1" s="2"/>
      <c r="C1" s="1"/>
      <c r="D1" s="1"/>
      <c r="E1" s="1"/>
      <c r="F1" s="1"/>
      <c r="G1" s="1"/>
      <c r="H1" s="3"/>
      <c r="I1" s="3" t="s">
        <v>0</v>
      </c>
    </row>
    <row r="2" spans="1:9" ht="21">
      <c r="A2" s="1"/>
      <c r="B2" s="18" t="s">
        <v>1</v>
      </c>
      <c r="C2" s="18"/>
      <c r="D2" s="18"/>
      <c r="E2" s="18"/>
      <c r="F2" s="18"/>
      <c r="G2" s="18"/>
      <c r="H2" s="18"/>
      <c r="I2" s="18"/>
    </row>
    <row r="3" spans="1:9" ht="21">
      <c r="A3" s="1"/>
      <c r="B3" s="19" t="s">
        <v>2</v>
      </c>
      <c r="C3" s="19"/>
      <c r="D3" s="19"/>
      <c r="E3" s="19"/>
      <c r="F3" s="19"/>
      <c r="G3" s="19"/>
      <c r="H3" s="19"/>
      <c r="I3" s="19"/>
    </row>
    <row r="4" spans="1:9" ht="15.75">
      <c r="A4" s="1"/>
      <c r="B4" s="4"/>
      <c r="C4" s="1"/>
      <c r="D4" s="1"/>
      <c r="E4" s="1"/>
      <c r="F4" s="1"/>
      <c r="G4" s="1"/>
      <c r="H4" s="1"/>
      <c r="I4" s="5" t="s">
        <v>3</v>
      </c>
    </row>
    <row r="5" spans="1:9" ht="14.25">
      <c r="A5" s="1"/>
      <c r="B5" s="20" t="s">
        <v>4</v>
      </c>
      <c r="C5" s="21"/>
      <c r="D5" s="21"/>
      <c r="E5" s="22"/>
      <c r="F5" s="20" t="s">
        <v>5</v>
      </c>
      <c r="G5" s="21"/>
      <c r="H5" s="21"/>
      <c r="I5" s="22"/>
    </row>
    <row r="6" spans="1:9" ht="14.25">
      <c r="A6" s="1"/>
      <c r="B6" s="6"/>
      <c r="C6" s="6" t="s">
        <v>6</v>
      </c>
      <c r="D6" s="6" t="s">
        <v>7</v>
      </c>
      <c r="E6" s="6" t="s">
        <v>8</v>
      </c>
      <c r="F6" s="7"/>
      <c r="G6" s="6" t="s">
        <v>6</v>
      </c>
      <c r="H6" s="6" t="s">
        <v>7</v>
      </c>
      <c r="I6" s="6" t="s">
        <v>8</v>
      </c>
    </row>
    <row r="7" spans="1:9" ht="14.25">
      <c r="A7" s="1"/>
      <c r="B7" s="8" t="s">
        <v>9</v>
      </c>
      <c r="C7" s="9">
        <f>+C8+C9+C10+C11+C12+C13</f>
        <v>22758391</v>
      </c>
      <c r="D7" s="9">
        <f>+D8+D9+D10+D11+D12+D13</f>
        <v>21896524</v>
      </c>
      <c r="E7" s="9">
        <f>C7-D7</f>
        <v>861867</v>
      </c>
      <c r="F7" s="8" t="s">
        <v>10</v>
      </c>
      <c r="G7" s="9">
        <f>+G8+G9+G10+G11+G12+G13+G14+G15</f>
        <v>6590289</v>
      </c>
      <c r="H7" s="9">
        <f>+H8+H9+H10+H11+H12+H13+H14+H15</f>
        <v>6765147</v>
      </c>
      <c r="I7" s="9">
        <f>G7-H7</f>
        <v>-174858</v>
      </c>
    </row>
    <row r="8" spans="1:9" ht="14.25">
      <c r="A8" s="1"/>
      <c r="B8" s="10" t="s">
        <v>11</v>
      </c>
      <c r="C8" s="11">
        <v>14528920</v>
      </c>
      <c r="D8" s="11">
        <v>21740622</v>
      </c>
      <c r="E8" s="11">
        <f t="shared" ref="E8:E34" si="0">C8-D8</f>
        <v>-7211702</v>
      </c>
      <c r="F8" s="12" t="s">
        <v>12</v>
      </c>
      <c r="G8" s="13">
        <v>3593939</v>
      </c>
      <c r="H8" s="13">
        <v>3756617</v>
      </c>
      <c r="I8" s="13">
        <f t="shared" ref="I8:I34" si="1">G8-H8</f>
        <v>-162678</v>
      </c>
    </row>
    <row r="9" spans="1:9" ht="14.25">
      <c r="A9" s="1"/>
      <c r="B9" s="12" t="s">
        <v>13</v>
      </c>
      <c r="C9" s="13"/>
      <c r="D9" s="13"/>
      <c r="E9" s="13">
        <f t="shared" si="0"/>
        <v>0</v>
      </c>
      <c r="F9" s="12" t="s">
        <v>14</v>
      </c>
      <c r="G9" s="13"/>
      <c r="H9" s="13"/>
      <c r="I9" s="13">
        <f t="shared" si="1"/>
        <v>0</v>
      </c>
    </row>
    <row r="10" spans="1:9" ht="14.25">
      <c r="A10" s="1"/>
      <c r="B10" s="12" t="s">
        <v>15</v>
      </c>
      <c r="C10" s="13">
        <v>8229471</v>
      </c>
      <c r="D10" s="13">
        <v>141336</v>
      </c>
      <c r="E10" s="13">
        <f t="shared" si="0"/>
        <v>8088135</v>
      </c>
      <c r="F10" s="12" t="s">
        <v>16</v>
      </c>
      <c r="G10" s="13"/>
      <c r="H10" s="13"/>
      <c r="I10" s="13">
        <f t="shared" si="1"/>
        <v>0</v>
      </c>
    </row>
    <row r="11" spans="1:9" ht="14.25">
      <c r="A11" s="1"/>
      <c r="B11" s="12" t="s">
        <v>17</v>
      </c>
      <c r="C11" s="13"/>
      <c r="D11" s="13"/>
      <c r="E11" s="13">
        <f t="shared" si="0"/>
        <v>0</v>
      </c>
      <c r="F11" s="12" t="s">
        <v>18</v>
      </c>
      <c r="G11" s="13">
        <v>3000000</v>
      </c>
      <c r="H11" s="13">
        <v>3000000</v>
      </c>
      <c r="I11" s="13">
        <f t="shared" si="1"/>
        <v>0</v>
      </c>
    </row>
    <row r="12" spans="1:9" ht="14.25">
      <c r="A12" s="1"/>
      <c r="B12" s="12" t="s">
        <v>19</v>
      </c>
      <c r="C12" s="13"/>
      <c r="D12" s="13"/>
      <c r="E12" s="13">
        <f t="shared" si="0"/>
        <v>0</v>
      </c>
      <c r="F12" s="12" t="s">
        <v>20</v>
      </c>
      <c r="G12" s="13"/>
      <c r="H12" s="13"/>
      <c r="I12" s="13">
        <f t="shared" si="1"/>
        <v>0</v>
      </c>
    </row>
    <row r="13" spans="1:9" ht="14.25">
      <c r="A13" s="1"/>
      <c r="B13" s="12" t="s">
        <v>21</v>
      </c>
      <c r="C13" s="13"/>
      <c r="D13" s="13">
        <v>14566</v>
      </c>
      <c r="E13" s="13">
        <f t="shared" si="0"/>
        <v>-14566</v>
      </c>
      <c r="F13" s="12" t="s">
        <v>22</v>
      </c>
      <c r="G13" s="13">
        <v>-3650</v>
      </c>
      <c r="H13" s="13">
        <v>8530</v>
      </c>
      <c r="I13" s="13">
        <f t="shared" si="1"/>
        <v>-12180</v>
      </c>
    </row>
    <row r="14" spans="1:9" ht="14.25">
      <c r="A14" s="1"/>
      <c r="B14" s="12"/>
      <c r="C14" s="13"/>
      <c r="D14" s="13"/>
      <c r="E14" s="13"/>
      <c r="F14" s="12" t="s">
        <v>23</v>
      </c>
      <c r="G14" s="13"/>
      <c r="H14" s="13"/>
      <c r="I14" s="13">
        <f t="shared" si="1"/>
        <v>0</v>
      </c>
    </row>
    <row r="15" spans="1:9" ht="14.25">
      <c r="A15" s="1"/>
      <c r="B15" s="12"/>
      <c r="C15" s="13"/>
      <c r="D15" s="13"/>
      <c r="E15" s="13"/>
      <c r="F15" s="12" t="s">
        <v>24</v>
      </c>
      <c r="G15" s="13"/>
      <c r="H15" s="13"/>
      <c r="I15" s="13">
        <f t="shared" si="1"/>
        <v>0</v>
      </c>
    </row>
    <row r="16" spans="1:9" ht="14.25">
      <c r="A16" s="1"/>
      <c r="B16" s="8" t="s">
        <v>25</v>
      </c>
      <c r="C16" s="9">
        <f>+C17 +C21</f>
        <v>343571566</v>
      </c>
      <c r="D16" s="9">
        <f>+D17 +D21</f>
        <v>336054605</v>
      </c>
      <c r="E16" s="9">
        <f t="shared" si="0"/>
        <v>7516961</v>
      </c>
      <c r="F16" s="8" t="s">
        <v>26</v>
      </c>
      <c r="G16" s="9">
        <f>+G17+G18</f>
        <v>14659848</v>
      </c>
      <c r="H16" s="9">
        <f>+H17+H18</f>
        <v>17551212</v>
      </c>
      <c r="I16" s="9">
        <f t="shared" si="1"/>
        <v>-2891364</v>
      </c>
    </row>
    <row r="17" spans="1:9" ht="14.25">
      <c r="A17" s="1"/>
      <c r="B17" s="8" t="s">
        <v>27</v>
      </c>
      <c r="C17" s="9">
        <f>+C18+C19+C20</f>
        <v>235786069</v>
      </c>
      <c r="D17" s="9">
        <f>+D18+D19+D20</f>
        <v>243157360</v>
      </c>
      <c r="E17" s="9">
        <f t="shared" si="0"/>
        <v>-7371291</v>
      </c>
      <c r="F17" s="10" t="s">
        <v>28</v>
      </c>
      <c r="G17" s="11">
        <v>9000000</v>
      </c>
      <c r="H17" s="11">
        <v>12000000</v>
      </c>
      <c r="I17" s="11">
        <f t="shared" si="1"/>
        <v>-3000000</v>
      </c>
    </row>
    <row r="18" spans="1:9" ht="14.25">
      <c r="A18" s="1"/>
      <c r="B18" s="10" t="s">
        <v>29</v>
      </c>
      <c r="C18" s="11">
        <v>100996000</v>
      </c>
      <c r="D18" s="11">
        <v>100996000</v>
      </c>
      <c r="E18" s="11">
        <f t="shared" si="0"/>
        <v>0</v>
      </c>
      <c r="F18" s="12" t="s">
        <v>30</v>
      </c>
      <c r="G18" s="13">
        <v>5659848</v>
      </c>
      <c r="H18" s="13">
        <v>5551212</v>
      </c>
      <c r="I18" s="13">
        <f t="shared" si="1"/>
        <v>108636</v>
      </c>
    </row>
    <row r="19" spans="1:9" ht="14.25">
      <c r="A19" s="1"/>
      <c r="B19" s="12" t="s">
        <v>31</v>
      </c>
      <c r="C19" s="13">
        <v>134790069</v>
      </c>
      <c r="D19" s="13">
        <v>142161360</v>
      </c>
      <c r="E19" s="13">
        <f t="shared" si="0"/>
        <v>-7371291</v>
      </c>
      <c r="F19" s="8" t="s">
        <v>32</v>
      </c>
      <c r="G19" s="9">
        <f>+G7 +G16</f>
        <v>21250137</v>
      </c>
      <c r="H19" s="9">
        <f>+H7 +H16</f>
        <v>24316359</v>
      </c>
      <c r="I19" s="9">
        <f t="shared" si="1"/>
        <v>-3066222</v>
      </c>
    </row>
    <row r="20" spans="1:9" ht="14.25">
      <c r="A20" s="1"/>
      <c r="B20" s="12" t="s">
        <v>33</v>
      </c>
      <c r="C20" s="13"/>
      <c r="D20" s="13"/>
      <c r="E20" s="13">
        <f t="shared" si="0"/>
        <v>0</v>
      </c>
      <c r="F20" s="23" t="s">
        <v>34</v>
      </c>
      <c r="G20" s="24"/>
      <c r="H20" s="24"/>
      <c r="I20" s="25"/>
    </row>
    <row r="21" spans="1:9" ht="14.25">
      <c r="A21" s="1"/>
      <c r="B21" s="8" t="s">
        <v>35</v>
      </c>
      <c r="C21" s="9">
        <f>+C22+C23+C24+C25+C26+C27+C28+C29+C30+C31+C32+C33</f>
        <v>107785497</v>
      </c>
      <c r="D21" s="9">
        <f>+D22+D23+D24+D25+D26+D27+D28+D29+D30+D31+D32+D33</f>
        <v>92897245</v>
      </c>
      <c r="E21" s="9">
        <f t="shared" si="0"/>
        <v>14888252</v>
      </c>
      <c r="F21" s="10" t="s">
        <v>36</v>
      </c>
      <c r="G21" s="11">
        <v>64917000</v>
      </c>
      <c r="H21" s="11">
        <v>64917000</v>
      </c>
      <c r="I21" s="11">
        <f t="shared" si="1"/>
        <v>0</v>
      </c>
    </row>
    <row r="22" spans="1:9" ht="14.25">
      <c r="A22" s="1"/>
      <c r="B22" s="10" t="s">
        <v>29</v>
      </c>
      <c r="C22" s="11"/>
      <c r="D22" s="11"/>
      <c r="E22" s="11">
        <f t="shared" si="0"/>
        <v>0</v>
      </c>
      <c r="F22" s="12" t="s">
        <v>37</v>
      </c>
      <c r="G22" s="13">
        <v>41456903</v>
      </c>
      <c r="H22" s="13">
        <v>43517522</v>
      </c>
      <c r="I22" s="13">
        <f t="shared" si="1"/>
        <v>-2060619</v>
      </c>
    </row>
    <row r="23" spans="1:9" ht="14.25">
      <c r="A23" s="1"/>
      <c r="B23" s="12" t="s">
        <v>31</v>
      </c>
      <c r="C23" s="13">
        <v>13598755</v>
      </c>
      <c r="D23" s="13">
        <v>4074370</v>
      </c>
      <c r="E23" s="13">
        <f t="shared" si="0"/>
        <v>9524385</v>
      </c>
      <c r="F23" s="12" t="s">
        <v>38</v>
      </c>
      <c r="G23" s="13">
        <f>+G24</f>
        <v>79390451</v>
      </c>
      <c r="H23" s="13">
        <f>+H24</f>
        <v>74377829</v>
      </c>
      <c r="I23" s="13">
        <f t="shared" si="1"/>
        <v>5012622</v>
      </c>
    </row>
    <row r="24" spans="1:9" ht="14.25">
      <c r="A24" s="1"/>
      <c r="B24" s="12" t="s">
        <v>39</v>
      </c>
      <c r="C24" s="13">
        <v>1136573</v>
      </c>
      <c r="D24" s="13">
        <v>776192</v>
      </c>
      <c r="E24" s="13">
        <f t="shared" si="0"/>
        <v>360381</v>
      </c>
      <c r="F24" s="12" t="s">
        <v>40</v>
      </c>
      <c r="G24" s="13">
        <v>79390451</v>
      </c>
      <c r="H24" s="13">
        <v>74377829</v>
      </c>
      <c r="I24" s="13">
        <f t="shared" si="1"/>
        <v>5012622</v>
      </c>
    </row>
    <row r="25" spans="1:9" ht="14.25">
      <c r="A25" s="1"/>
      <c r="B25" s="12" t="s">
        <v>41</v>
      </c>
      <c r="C25" s="13">
        <v>366351</v>
      </c>
      <c r="D25" s="13">
        <v>7073</v>
      </c>
      <c r="E25" s="13">
        <f t="shared" si="0"/>
        <v>359278</v>
      </c>
      <c r="F25" s="12" t="s">
        <v>42</v>
      </c>
      <c r="G25" s="13">
        <v>159315466</v>
      </c>
      <c r="H25" s="13">
        <v>150822419</v>
      </c>
      <c r="I25" s="13">
        <f t="shared" si="1"/>
        <v>8493047</v>
      </c>
    </row>
    <row r="26" spans="1:9" ht="14.25">
      <c r="A26" s="1"/>
      <c r="B26" s="12" t="s">
        <v>43</v>
      </c>
      <c r="C26" s="13">
        <v>42054</v>
      </c>
      <c r="D26" s="13">
        <v>87929</v>
      </c>
      <c r="E26" s="13">
        <f t="shared" si="0"/>
        <v>-45875</v>
      </c>
      <c r="F26" s="12" t="s">
        <v>44</v>
      </c>
      <c r="G26" s="13">
        <v>13505669</v>
      </c>
      <c r="H26" s="13">
        <v>16160966</v>
      </c>
      <c r="I26" s="13">
        <f t="shared" si="1"/>
        <v>-2655297</v>
      </c>
    </row>
    <row r="27" spans="1:9" ht="14.25">
      <c r="A27" s="1"/>
      <c r="B27" s="12" t="s">
        <v>45</v>
      </c>
      <c r="C27" s="13">
        <v>7556385</v>
      </c>
      <c r="D27" s="13">
        <v>7987560</v>
      </c>
      <c r="E27" s="13">
        <f t="shared" si="0"/>
        <v>-431175</v>
      </c>
      <c r="F27" s="12"/>
      <c r="G27" s="13"/>
      <c r="H27" s="13"/>
      <c r="I27" s="13"/>
    </row>
    <row r="28" spans="1:9" ht="14.25">
      <c r="A28" s="1"/>
      <c r="B28" s="12" t="s">
        <v>46</v>
      </c>
      <c r="C28" s="13"/>
      <c r="D28" s="13"/>
      <c r="E28" s="13">
        <f t="shared" si="0"/>
        <v>0</v>
      </c>
      <c r="F28" s="12"/>
      <c r="G28" s="13"/>
      <c r="H28" s="13"/>
      <c r="I28" s="13"/>
    </row>
    <row r="29" spans="1:9" ht="14.25">
      <c r="A29" s="1"/>
      <c r="B29" s="12" t="s">
        <v>47</v>
      </c>
      <c r="C29" s="13"/>
      <c r="D29" s="13"/>
      <c r="E29" s="13">
        <f t="shared" si="0"/>
        <v>0</v>
      </c>
      <c r="F29" s="12"/>
      <c r="G29" s="13"/>
      <c r="H29" s="13"/>
      <c r="I29" s="13"/>
    </row>
    <row r="30" spans="1:9" ht="14.25">
      <c r="A30" s="1"/>
      <c r="B30" s="12" t="s">
        <v>48</v>
      </c>
      <c r="C30" s="13"/>
      <c r="D30" s="13"/>
      <c r="E30" s="13">
        <f t="shared" si="0"/>
        <v>0</v>
      </c>
      <c r="F30" s="12"/>
      <c r="G30" s="13"/>
      <c r="H30" s="13"/>
      <c r="I30" s="13"/>
    </row>
    <row r="31" spans="1:9" ht="14.25">
      <c r="A31" s="1"/>
      <c r="B31" s="12" t="s">
        <v>49</v>
      </c>
      <c r="C31" s="13">
        <v>5659848</v>
      </c>
      <c r="D31" s="13">
        <v>5551212</v>
      </c>
      <c r="E31" s="13">
        <f t="shared" si="0"/>
        <v>108636</v>
      </c>
      <c r="F31" s="12"/>
      <c r="G31" s="13"/>
      <c r="H31" s="13"/>
      <c r="I31" s="13"/>
    </row>
    <row r="32" spans="1:9" ht="14.25">
      <c r="A32" s="1"/>
      <c r="B32" s="12" t="s">
        <v>50</v>
      </c>
      <c r="C32" s="13">
        <v>79390451</v>
      </c>
      <c r="D32" s="13">
        <v>74377829</v>
      </c>
      <c r="E32" s="13">
        <f t="shared" si="0"/>
        <v>5012622</v>
      </c>
      <c r="F32" s="14"/>
      <c r="G32" s="15"/>
      <c r="H32" s="15"/>
      <c r="I32" s="15"/>
    </row>
    <row r="33" spans="1:9" ht="14.25">
      <c r="A33" s="1"/>
      <c r="B33" s="12" t="s">
        <v>51</v>
      </c>
      <c r="C33" s="13">
        <v>35080</v>
      </c>
      <c r="D33" s="13">
        <v>35080</v>
      </c>
      <c r="E33" s="13">
        <f t="shared" si="0"/>
        <v>0</v>
      </c>
      <c r="F33" s="8" t="s">
        <v>52</v>
      </c>
      <c r="G33" s="9">
        <f>+G21 +G22 +G23 +G25</f>
        <v>345079820</v>
      </c>
      <c r="H33" s="9">
        <f>+H21 +H22 +H23 +H25</f>
        <v>333634770</v>
      </c>
      <c r="I33" s="9">
        <f t="shared" si="1"/>
        <v>11445050</v>
      </c>
    </row>
    <row r="34" spans="1:9" ht="14.25">
      <c r="A34" s="1"/>
      <c r="B34" s="8" t="s">
        <v>53</v>
      </c>
      <c r="C34" s="9">
        <f>+C7 +C16</f>
        <v>366329957</v>
      </c>
      <c r="D34" s="9">
        <f>+D7 +D16</f>
        <v>357951129</v>
      </c>
      <c r="E34" s="9">
        <f t="shared" si="0"/>
        <v>8378828</v>
      </c>
      <c r="F34" s="16" t="s">
        <v>54</v>
      </c>
      <c r="G34" s="17">
        <f>+G19 +G33</f>
        <v>366329957</v>
      </c>
      <c r="H34" s="17">
        <f>+H19 +H33</f>
        <v>357951129</v>
      </c>
      <c r="I34" s="17">
        <f t="shared" si="1"/>
        <v>8378828</v>
      </c>
    </row>
  </sheetData>
  <sheetProtection algorithmName="SHA-512" hashValue="4JJ02TcJf/bbQbdQ1JX38b5aKZElzDdvn0Zm/qjUbKKmO8M5vQrMT1GgicKR82FVgXCMrJVnYAS9s4h8uOb7lQ==" saltValue="mK9eIjW/SnVrIUpRU4DBcw==" spinCount="100000" sheet="1" objects="1" scenarios="1"/>
  <mergeCells count="5">
    <mergeCell ref="B2:I2"/>
    <mergeCell ref="B3:I3"/>
    <mergeCell ref="B5:E5"/>
    <mergeCell ref="F5:I5"/>
    <mergeCell ref="F20:I20"/>
  </mergeCells>
  <phoneticPr fontId="2"/>
  <pageMargins left="0.7" right="0.7" top="0.75" bottom="0.75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showGridLines="0" zoomScaleNormal="100" workbookViewId="0"/>
  </sheetViews>
  <sheetFormatPr defaultRowHeight="13.5"/>
  <cols>
    <col min="1" max="1" width="1.5" customWidth="1"/>
    <col min="2" max="2" width="31.125" customWidth="1"/>
    <col min="3" max="5" width="20.75" customWidth="1"/>
    <col min="6" max="6" width="31.125" customWidth="1"/>
    <col min="7" max="9" width="20.75" customWidth="1"/>
  </cols>
  <sheetData>
    <row r="1" spans="1:9" ht="21">
      <c r="A1" s="1"/>
      <c r="B1" s="2"/>
      <c r="C1" s="1"/>
      <c r="D1" s="1"/>
      <c r="E1" s="1"/>
      <c r="F1" s="1"/>
      <c r="G1" s="1"/>
      <c r="H1" s="3"/>
      <c r="I1" s="3" t="s">
        <v>0</v>
      </c>
    </row>
    <row r="2" spans="1:9" ht="21">
      <c r="A2" s="1"/>
      <c r="B2" s="18" t="s">
        <v>55</v>
      </c>
      <c r="C2" s="18"/>
      <c r="D2" s="18"/>
      <c r="E2" s="18"/>
      <c r="F2" s="18"/>
      <c r="G2" s="18"/>
      <c r="H2" s="18"/>
      <c r="I2" s="18"/>
    </row>
    <row r="3" spans="1:9" ht="21">
      <c r="A3" s="1"/>
      <c r="B3" s="19" t="s">
        <v>2</v>
      </c>
      <c r="C3" s="19"/>
      <c r="D3" s="19"/>
      <c r="E3" s="19"/>
      <c r="F3" s="19"/>
      <c r="G3" s="19"/>
      <c r="H3" s="19"/>
      <c r="I3" s="19"/>
    </row>
    <row r="4" spans="1:9" ht="15.75">
      <c r="A4" s="1"/>
      <c r="B4" s="4"/>
      <c r="C4" s="1"/>
      <c r="D4" s="1"/>
      <c r="E4" s="1"/>
      <c r="F4" s="1"/>
      <c r="G4" s="1"/>
      <c r="H4" s="1"/>
      <c r="I4" s="5" t="s">
        <v>3</v>
      </c>
    </row>
    <row r="5" spans="1:9" ht="14.25">
      <c r="A5" s="1"/>
      <c r="B5" s="20" t="s">
        <v>56</v>
      </c>
      <c r="C5" s="21"/>
      <c r="D5" s="21"/>
      <c r="E5" s="22"/>
      <c r="F5" s="20" t="s">
        <v>5</v>
      </c>
      <c r="G5" s="21"/>
      <c r="H5" s="21"/>
      <c r="I5" s="22"/>
    </row>
    <row r="6" spans="1:9" ht="14.25">
      <c r="A6" s="1"/>
      <c r="B6" s="6"/>
      <c r="C6" s="6" t="s">
        <v>6</v>
      </c>
      <c r="D6" s="6" t="s">
        <v>7</v>
      </c>
      <c r="E6" s="6" t="s">
        <v>8</v>
      </c>
      <c r="F6" s="7"/>
      <c r="G6" s="6" t="s">
        <v>6</v>
      </c>
      <c r="H6" s="6" t="s">
        <v>7</v>
      </c>
      <c r="I6" s="6" t="s">
        <v>8</v>
      </c>
    </row>
    <row r="7" spans="1:9" ht="14.25">
      <c r="A7" s="1"/>
      <c r="B7" s="8" t="s">
        <v>9</v>
      </c>
      <c r="C7" s="9">
        <f>+C8+C9+C10+C11+C12+C13</f>
        <v>27655818</v>
      </c>
      <c r="D7" s="9">
        <f>+D8+D9+D10+D11+D12+D13</f>
        <v>23743369</v>
      </c>
      <c r="E7" s="9">
        <f>C7-D7</f>
        <v>3912449</v>
      </c>
      <c r="F7" s="8" t="s">
        <v>10</v>
      </c>
      <c r="G7" s="9">
        <f>+G8+G9+G10+G11+G12+G13+G14+G15</f>
        <v>5119514</v>
      </c>
      <c r="H7" s="9">
        <f>+H8+H9+H10+H11+H12+H13+H14+H15</f>
        <v>0</v>
      </c>
      <c r="I7" s="9">
        <f>G7-H7</f>
        <v>5119514</v>
      </c>
    </row>
    <row r="8" spans="1:9" ht="14.25">
      <c r="A8" s="1"/>
      <c r="B8" s="10" t="s">
        <v>11</v>
      </c>
      <c r="C8" s="11">
        <v>2275679</v>
      </c>
      <c r="D8" s="11">
        <v>20242097</v>
      </c>
      <c r="E8" s="11">
        <f t="shared" ref="E8:E13" si="0">C8-D8</f>
        <v>-17966418</v>
      </c>
      <c r="F8" s="12" t="s">
        <v>12</v>
      </c>
      <c r="G8" s="13">
        <v>4769435</v>
      </c>
      <c r="H8" s="13"/>
      <c r="I8" s="13">
        <f t="shared" ref="I8:I19" si="1">G8-H8</f>
        <v>4769435</v>
      </c>
    </row>
    <row r="9" spans="1:9" ht="14.25">
      <c r="A9" s="1"/>
      <c r="B9" s="12" t="s">
        <v>13</v>
      </c>
      <c r="C9" s="13"/>
      <c r="D9" s="13"/>
      <c r="E9" s="13">
        <f t="shared" si="0"/>
        <v>0</v>
      </c>
      <c r="F9" s="12" t="s">
        <v>14</v>
      </c>
      <c r="G9" s="13"/>
      <c r="H9" s="13"/>
      <c r="I9" s="13">
        <f t="shared" si="1"/>
        <v>0</v>
      </c>
    </row>
    <row r="10" spans="1:9" ht="14.25">
      <c r="A10" s="1"/>
      <c r="B10" s="12" t="s">
        <v>15</v>
      </c>
      <c r="C10" s="13">
        <v>24963260</v>
      </c>
      <c r="D10" s="13">
        <v>2381198</v>
      </c>
      <c r="E10" s="13">
        <f t="shared" si="0"/>
        <v>22582062</v>
      </c>
      <c r="F10" s="12" t="s">
        <v>16</v>
      </c>
      <c r="G10" s="13">
        <v>351879</v>
      </c>
      <c r="H10" s="13"/>
      <c r="I10" s="13">
        <f t="shared" si="1"/>
        <v>351879</v>
      </c>
    </row>
    <row r="11" spans="1:9" ht="14.25">
      <c r="A11" s="1"/>
      <c r="B11" s="12" t="s">
        <v>17</v>
      </c>
      <c r="C11" s="13">
        <v>65000</v>
      </c>
      <c r="D11" s="13"/>
      <c r="E11" s="13">
        <f t="shared" si="0"/>
        <v>65000</v>
      </c>
      <c r="F11" s="12" t="s">
        <v>18</v>
      </c>
      <c r="G11" s="13"/>
      <c r="H11" s="13"/>
      <c r="I11" s="13">
        <f t="shared" si="1"/>
        <v>0</v>
      </c>
    </row>
    <row r="12" spans="1:9" ht="14.25">
      <c r="A12" s="1"/>
      <c r="B12" s="12" t="s">
        <v>19</v>
      </c>
      <c r="C12" s="13">
        <v>351879</v>
      </c>
      <c r="D12" s="13">
        <v>1096895</v>
      </c>
      <c r="E12" s="13">
        <f t="shared" si="0"/>
        <v>-745016</v>
      </c>
      <c r="F12" s="12" t="s">
        <v>20</v>
      </c>
      <c r="G12" s="13"/>
      <c r="H12" s="13"/>
      <c r="I12" s="13">
        <f t="shared" si="1"/>
        <v>0</v>
      </c>
    </row>
    <row r="13" spans="1:9" ht="14.25">
      <c r="A13" s="1"/>
      <c r="B13" s="12" t="s">
        <v>21</v>
      </c>
      <c r="C13" s="13"/>
      <c r="D13" s="13">
        <v>23179</v>
      </c>
      <c r="E13" s="13">
        <f t="shared" si="0"/>
        <v>-23179</v>
      </c>
      <c r="F13" s="12" t="s">
        <v>22</v>
      </c>
      <c r="G13" s="13">
        <v>-1800</v>
      </c>
      <c r="H13" s="13"/>
      <c r="I13" s="13">
        <f t="shared" si="1"/>
        <v>-1800</v>
      </c>
    </row>
    <row r="14" spans="1:9" ht="14.25">
      <c r="A14" s="1"/>
      <c r="B14" s="12"/>
      <c r="C14" s="13"/>
      <c r="D14" s="13"/>
      <c r="E14" s="13"/>
      <c r="F14" s="12" t="s">
        <v>23</v>
      </c>
      <c r="G14" s="13"/>
      <c r="H14" s="13"/>
      <c r="I14" s="13">
        <f t="shared" si="1"/>
        <v>0</v>
      </c>
    </row>
    <row r="15" spans="1:9" ht="14.25">
      <c r="A15" s="1"/>
      <c r="B15" s="12"/>
      <c r="C15" s="13"/>
      <c r="D15" s="13"/>
      <c r="E15" s="13"/>
      <c r="F15" s="12" t="s">
        <v>24</v>
      </c>
      <c r="G15" s="13"/>
      <c r="H15" s="13"/>
      <c r="I15" s="13">
        <f t="shared" si="1"/>
        <v>0</v>
      </c>
    </row>
    <row r="16" spans="1:9" ht="14.25">
      <c r="A16" s="1"/>
      <c r="B16" s="8" t="s">
        <v>25</v>
      </c>
      <c r="C16" s="9">
        <f>+C17 +C21</f>
        <v>269816032</v>
      </c>
      <c r="D16" s="9">
        <f>+D17 +D21</f>
        <v>227984842</v>
      </c>
      <c r="E16" s="9">
        <f t="shared" ref="E16:E34" si="2">C16-D16</f>
        <v>41831190</v>
      </c>
      <c r="F16" s="8" t="s">
        <v>26</v>
      </c>
      <c r="G16" s="9">
        <f>+G17+G18</f>
        <v>5983830</v>
      </c>
      <c r="H16" s="9">
        <f>+H17+H18</f>
        <v>0</v>
      </c>
      <c r="I16" s="9">
        <f t="shared" si="1"/>
        <v>5983830</v>
      </c>
    </row>
    <row r="17" spans="1:9" ht="14.25">
      <c r="A17" s="1"/>
      <c r="B17" s="8" t="s">
        <v>27</v>
      </c>
      <c r="C17" s="9">
        <f>+C18+C19+C20</f>
        <v>105678043</v>
      </c>
      <c r="D17" s="9">
        <f>+D18+D19+D20</f>
        <v>108855283</v>
      </c>
      <c r="E17" s="9">
        <f t="shared" si="2"/>
        <v>-3177240</v>
      </c>
      <c r="F17" s="10" t="s">
        <v>28</v>
      </c>
      <c r="G17" s="11"/>
      <c r="H17" s="11"/>
      <c r="I17" s="11">
        <f t="shared" si="1"/>
        <v>0</v>
      </c>
    </row>
    <row r="18" spans="1:9" ht="14.25">
      <c r="A18" s="1"/>
      <c r="B18" s="10" t="s">
        <v>29</v>
      </c>
      <c r="C18" s="11">
        <v>39707059</v>
      </c>
      <c r="D18" s="11">
        <v>39707059</v>
      </c>
      <c r="E18" s="11">
        <f t="shared" si="2"/>
        <v>0</v>
      </c>
      <c r="F18" s="12" t="s">
        <v>30</v>
      </c>
      <c r="G18" s="13">
        <v>5983830</v>
      </c>
      <c r="H18" s="13"/>
      <c r="I18" s="13">
        <f t="shared" si="1"/>
        <v>5983830</v>
      </c>
    </row>
    <row r="19" spans="1:9" ht="14.25">
      <c r="A19" s="1"/>
      <c r="B19" s="12" t="s">
        <v>31</v>
      </c>
      <c r="C19" s="13">
        <v>65970984</v>
      </c>
      <c r="D19" s="13">
        <v>69148224</v>
      </c>
      <c r="E19" s="13">
        <f t="shared" si="2"/>
        <v>-3177240</v>
      </c>
      <c r="F19" s="8" t="s">
        <v>32</v>
      </c>
      <c r="G19" s="9">
        <f>+G7 +G16</f>
        <v>11103344</v>
      </c>
      <c r="H19" s="9">
        <f>+H7 +H16</f>
        <v>0</v>
      </c>
      <c r="I19" s="9">
        <f t="shared" si="1"/>
        <v>11103344</v>
      </c>
    </row>
    <row r="20" spans="1:9" ht="14.25">
      <c r="A20" s="1"/>
      <c r="B20" s="12" t="s">
        <v>33</v>
      </c>
      <c r="C20" s="13"/>
      <c r="D20" s="13"/>
      <c r="E20" s="13">
        <f t="shared" si="2"/>
        <v>0</v>
      </c>
      <c r="F20" s="23" t="s">
        <v>34</v>
      </c>
      <c r="G20" s="24"/>
      <c r="H20" s="24"/>
      <c r="I20" s="25"/>
    </row>
    <row r="21" spans="1:9" ht="14.25">
      <c r="A21" s="1"/>
      <c r="B21" s="8" t="s">
        <v>35</v>
      </c>
      <c r="C21" s="9">
        <f>+C22+C23+C24+C25+C26+C27+C28+C29+C30+C31+C32+C33</f>
        <v>164137989</v>
      </c>
      <c r="D21" s="9">
        <f>+D22+D23+D24+D25+D26+D27+D28+D29+D30+D31+D32+D33</f>
        <v>119129559</v>
      </c>
      <c r="E21" s="9">
        <f t="shared" si="2"/>
        <v>45008430</v>
      </c>
      <c r="F21" s="10" t="s">
        <v>36</v>
      </c>
      <c r="G21" s="11">
        <v>73415359</v>
      </c>
      <c r="H21" s="11"/>
      <c r="I21" s="11">
        <f t="shared" ref="I21:I26" si="3">G21-H21</f>
        <v>73415359</v>
      </c>
    </row>
    <row r="22" spans="1:9" ht="14.25">
      <c r="A22" s="1"/>
      <c r="B22" s="10" t="s">
        <v>29</v>
      </c>
      <c r="C22" s="11"/>
      <c r="D22" s="11"/>
      <c r="E22" s="11">
        <f t="shared" si="2"/>
        <v>0</v>
      </c>
      <c r="F22" s="12" t="s">
        <v>37</v>
      </c>
      <c r="G22" s="13">
        <v>66682219</v>
      </c>
      <c r="H22" s="13"/>
      <c r="I22" s="13">
        <f t="shared" si="3"/>
        <v>66682219</v>
      </c>
    </row>
    <row r="23" spans="1:9" ht="14.25">
      <c r="A23" s="1"/>
      <c r="B23" s="12" t="s">
        <v>31</v>
      </c>
      <c r="C23" s="13">
        <v>64378512</v>
      </c>
      <c r="D23" s="13">
        <v>8767971</v>
      </c>
      <c r="E23" s="13">
        <f t="shared" si="2"/>
        <v>55610541</v>
      </c>
      <c r="F23" s="12" t="s">
        <v>38</v>
      </c>
      <c r="G23" s="13">
        <f>+G24</f>
        <v>75732962</v>
      </c>
      <c r="H23" s="13">
        <f>+H24</f>
        <v>0</v>
      </c>
      <c r="I23" s="13">
        <f t="shared" si="3"/>
        <v>75732962</v>
      </c>
    </row>
    <row r="24" spans="1:9" ht="14.25">
      <c r="A24" s="1"/>
      <c r="B24" s="12" t="s">
        <v>39</v>
      </c>
      <c r="C24" s="13">
        <v>5249895</v>
      </c>
      <c r="D24" s="13">
        <v>5071039</v>
      </c>
      <c r="E24" s="13">
        <f t="shared" si="2"/>
        <v>178856</v>
      </c>
      <c r="F24" s="12" t="s">
        <v>40</v>
      </c>
      <c r="G24" s="13">
        <v>75732962</v>
      </c>
      <c r="H24" s="13"/>
      <c r="I24" s="13">
        <f t="shared" si="3"/>
        <v>75732962</v>
      </c>
    </row>
    <row r="25" spans="1:9" ht="14.25">
      <c r="A25" s="1"/>
      <c r="B25" s="12" t="s">
        <v>41</v>
      </c>
      <c r="C25" s="13">
        <v>7020174</v>
      </c>
      <c r="D25" s="13">
        <v>2930041</v>
      </c>
      <c r="E25" s="13">
        <f t="shared" si="2"/>
        <v>4090133</v>
      </c>
      <c r="F25" s="12" t="s">
        <v>42</v>
      </c>
      <c r="G25" s="13">
        <v>70537966</v>
      </c>
      <c r="H25" s="13"/>
      <c r="I25" s="13">
        <f t="shared" si="3"/>
        <v>70537966</v>
      </c>
    </row>
    <row r="26" spans="1:9" ht="14.25">
      <c r="A26" s="1"/>
      <c r="B26" s="12" t="s">
        <v>43</v>
      </c>
      <c r="C26" s="13">
        <v>204338</v>
      </c>
      <c r="D26" s="13"/>
      <c r="E26" s="13">
        <f t="shared" si="2"/>
        <v>204338</v>
      </c>
      <c r="F26" s="12" t="s">
        <v>44</v>
      </c>
      <c r="G26" s="13">
        <v>30575584</v>
      </c>
      <c r="H26" s="13"/>
      <c r="I26" s="13">
        <f t="shared" si="3"/>
        <v>30575584</v>
      </c>
    </row>
    <row r="27" spans="1:9" ht="14.25">
      <c r="A27" s="1"/>
      <c r="B27" s="12" t="s">
        <v>45</v>
      </c>
      <c r="C27" s="13">
        <v>5488278</v>
      </c>
      <c r="D27" s="13">
        <v>6266525</v>
      </c>
      <c r="E27" s="13">
        <f t="shared" si="2"/>
        <v>-778247</v>
      </c>
      <c r="F27" s="12"/>
      <c r="G27" s="13"/>
      <c r="H27" s="13"/>
      <c r="I27" s="13"/>
    </row>
    <row r="28" spans="1:9" ht="14.25">
      <c r="A28" s="1"/>
      <c r="B28" s="12" t="s">
        <v>46</v>
      </c>
      <c r="C28" s="13"/>
      <c r="D28" s="13"/>
      <c r="E28" s="13">
        <f t="shared" si="2"/>
        <v>0</v>
      </c>
      <c r="F28" s="12"/>
      <c r="G28" s="13"/>
      <c r="H28" s="13"/>
      <c r="I28" s="13"/>
    </row>
    <row r="29" spans="1:9" ht="14.25">
      <c r="A29" s="1"/>
      <c r="B29" s="12" t="s">
        <v>47</v>
      </c>
      <c r="C29" s="13"/>
      <c r="D29" s="13"/>
      <c r="E29" s="13">
        <f t="shared" si="2"/>
        <v>0</v>
      </c>
      <c r="F29" s="12"/>
      <c r="G29" s="13"/>
      <c r="H29" s="13"/>
      <c r="I29" s="13"/>
    </row>
    <row r="30" spans="1:9" ht="14.25">
      <c r="A30" s="1"/>
      <c r="B30" s="12" t="s">
        <v>48</v>
      </c>
      <c r="C30" s="13"/>
      <c r="D30" s="13"/>
      <c r="E30" s="13">
        <f t="shared" si="2"/>
        <v>0</v>
      </c>
      <c r="F30" s="12"/>
      <c r="G30" s="13"/>
      <c r="H30" s="13"/>
      <c r="I30" s="13"/>
    </row>
    <row r="31" spans="1:9" ht="14.25">
      <c r="A31" s="1"/>
      <c r="B31" s="12" t="s">
        <v>49</v>
      </c>
      <c r="C31" s="13">
        <v>5983830</v>
      </c>
      <c r="D31" s="13">
        <v>5725062</v>
      </c>
      <c r="E31" s="13">
        <f t="shared" si="2"/>
        <v>258768</v>
      </c>
      <c r="F31" s="12"/>
      <c r="G31" s="13"/>
      <c r="H31" s="13"/>
      <c r="I31" s="13"/>
    </row>
    <row r="32" spans="1:9" ht="14.25">
      <c r="A32" s="1"/>
      <c r="B32" s="12" t="s">
        <v>50</v>
      </c>
      <c r="C32" s="13">
        <v>75732962</v>
      </c>
      <c r="D32" s="13">
        <v>90288921</v>
      </c>
      <c r="E32" s="13">
        <f t="shared" si="2"/>
        <v>-14555959</v>
      </c>
      <c r="F32" s="14"/>
      <c r="G32" s="15"/>
      <c r="H32" s="15"/>
      <c r="I32" s="15"/>
    </row>
    <row r="33" spans="1:9" ht="14.25">
      <c r="A33" s="1"/>
      <c r="B33" s="12" t="s">
        <v>51</v>
      </c>
      <c r="C33" s="13">
        <v>80000</v>
      </c>
      <c r="D33" s="13">
        <v>80000</v>
      </c>
      <c r="E33" s="13">
        <f t="shared" si="2"/>
        <v>0</v>
      </c>
      <c r="F33" s="8" t="s">
        <v>52</v>
      </c>
      <c r="G33" s="9">
        <f>+G21 +G22 +G23 +G25</f>
        <v>286368506</v>
      </c>
      <c r="H33" s="9">
        <f>+H21 +H22 +H23 +H25</f>
        <v>0</v>
      </c>
      <c r="I33" s="9">
        <f t="shared" ref="I33:I34" si="4">G33-H33</f>
        <v>286368506</v>
      </c>
    </row>
    <row r="34" spans="1:9" ht="14.25">
      <c r="A34" s="1"/>
      <c r="B34" s="8" t="s">
        <v>53</v>
      </c>
      <c r="C34" s="9">
        <f>+C7 +C16</f>
        <v>297471850</v>
      </c>
      <c r="D34" s="9">
        <f>+D7 +D16</f>
        <v>251728211</v>
      </c>
      <c r="E34" s="9">
        <f t="shared" si="2"/>
        <v>45743639</v>
      </c>
      <c r="F34" s="16" t="s">
        <v>54</v>
      </c>
      <c r="G34" s="17">
        <f>+G19 +G33</f>
        <v>297471850</v>
      </c>
      <c r="H34" s="17">
        <f>+H19 +H33</f>
        <v>0</v>
      </c>
      <c r="I34" s="17">
        <f t="shared" si="4"/>
        <v>297471850</v>
      </c>
    </row>
  </sheetData>
  <sheetProtection algorithmName="SHA-512" hashValue="S/+bD14B2YToMRrcjgGtaklbEDzaAUcUDkiuPr4YLFaT/diEFzE0w41kGpEaoEbzwxA9WnXB4VpsxIQE3hyCiA==" saltValue="GE0eFUmkGW7D+jME5OJbpA==" spinCount="100000" sheet="1" objects="1" scenarios="1"/>
  <mergeCells count="5">
    <mergeCell ref="B2:I2"/>
    <mergeCell ref="B3:I3"/>
    <mergeCell ref="B5:E5"/>
    <mergeCell ref="F5:I5"/>
    <mergeCell ref="F20:I20"/>
  </mergeCells>
  <phoneticPr fontId="2"/>
  <pageMargins left="0.7" right="0.7" top="0.75" bottom="0.75" header="0.3" footer="0.3"/>
  <pageSetup paperSize="9" scale="4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showGridLines="0" zoomScaleNormal="100" workbookViewId="0"/>
  </sheetViews>
  <sheetFormatPr defaultRowHeight="13.5"/>
  <cols>
    <col min="1" max="1" width="1.5" customWidth="1"/>
    <col min="2" max="2" width="31.125" customWidth="1"/>
    <col min="3" max="5" width="20.75" customWidth="1"/>
    <col min="6" max="6" width="31.125" customWidth="1"/>
    <col min="7" max="9" width="20.75" customWidth="1"/>
  </cols>
  <sheetData>
    <row r="1" spans="1:9" ht="21">
      <c r="A1" s="1"/>
      <c r="B1" s="2"/>
      <c r="C1" s="1"/>
      <c r="D1" s="1"/>
      <c r="E1" s="1"/>
      <c r="F1" s="1"/>
      <c r="G1" s="1"/>
      <c r="H1" s="3"/>
      <c r="I1" s="3" t="s">
        <v>0</v>
      </c>
    </row>
    <row r="2" spans="1:9" ht="21">
      <c r="A2" s="1"/>
      <c r="B2" s="18" t="s">
        <v>57</v>
      </c>
      <c r="C2" s="18"/>
      <c r="D2" s="18"/>
      <c r="E2" s="18"/>
      <c r="F2" s="18"/>
      <c r="G2" s="18"/>
      <c r="H2" s="18"/>
      <c r="I2" s="18"/>
    </row>
    <row r="3" spans="1:9" ht="21">
      <c r="A3" s="1"/>
      <c r="B3" s="19" t="s">
        <v>2</v>
      </c>
      <c r="C3" s="19"/>
      <c r="D3" s="19"/>
      <c r="E3" s="19"/>
      <c r="F3" s="19"/>
      <c r="G3" s="19"/>
      <c r="H3" s="19"/>
      <c r="I3" s="19"/>
    </row>
    <row r="4" spans="1:9" ht="15.75">
      <c r="A4" s="1"/>
      <c r="B4" s="4"/>
      <c r="C4" s="1"/>
      <c r="D4" s="1"/>
      <c r="E4" s="1"/>
      <c r="F4" s="1"/>
      <c r="G4" s="1"/>
      <c r="H4" s="1"/>
      <c r="I4" s="5" t="s">
        <v>3</v>
      </c>
    </row>
    <row r="5" spans="1:9" ht="14.25">
      <c r="A5" s="1"/>
      <c r="B5" s="20" t="s">
        <v>56</v>
      </c>
      <c r="C5" s="21"/>
      <c r="D5" s="21"/>
      <c r="E5" s="22"/>
      <c r="F5" s="20" t="s">
        <v>5</v>
      </c>
      <c r="G5" s="21"/>
      <c r="H5" s="21"/>
      <c r="I5" s="22"/>
    </row>
    <row r="6" spans="1:9" ht="14.25">
      <c r="A6" s="1"/>
      <c r="B6" s="6"/>
      <c r="C6" s="6" t="s">
        <v>6</v>
      </c>
      <c r="D6" s="6" t="s">
        <v>7</v>
      </c>
      <c r="E6" s="6" t="s">
        <v>8</v>
      </c>
      <c r="F6" s="7"/>
      <c r="G6" s="6" t="s">
        <v>6</v>
      </c>
      <c r="H6" s="6" t="s">
        <v>7</v>
      </c>
      <c r="I6" s="6" t="s">
        <v>8</v>
      </c>
    </row>
    <row r="7" spans="1:9" ht="14.25">
      <c r="A7" s="1"/>
      <c r="B7" s="8" t="s">
        <v>9</v>
      </c>
      <c r="C7" s="9">
        <f>+C8+C9+C10+C11+C12+C13</f>
        <v>16704787</v>
      </c>
      <c r="D7" s="9">
        <f>+D8+D9+D10+D11+D12+D13</f>
        <v>20906376</v>
      </c>
      <c r="E7" s="9">
        <f>C7-D7</f>
        <v>-4201589</v>
      </c>
      <c r="F7" s="8" t="s">
        <v>10</v>
      </c>
      <c r="G7" s="9">
        <f>+G8+G9+G10+G11+G12+G13+G14+G15</f>
        <v>3594125</v>
      </c>
      <c r="H7" s="9">
        <f>+H8+H9+H10+H11+H12+H13+H14+H15</f>
        <v>4686779</v>
      </c>
      <c r="I7" s="9">
        <f>G7-H7</f>
        <v>-1092654</v>
      </c>
    </row>
    <row r="8" spans="1:9" ht="14.25">
      <c r="A8" s="1"/>
      <c r="B8" s="10" t="s">
        <v>11</v>
      </c>
      <c r="C8" s="11">
        <v>15463879</v>
      </c>
      <c r="D8" s="11">
        <v>19601400</v>
      </c>
      <c r="E8" s="11">
        <f t="shared" ref="E8:E13" si="0">C8-D8</f>
        <v>-4137521</v>
      </c>
      <c r="F8" s="12" t="s">
        <v>12</v>
      </c>
      <c r="G8" s="13">
        <v>3293827</v>
      </c>
      <c r="H8" s="13">
        <v>4686779</v>
      </c>
      <c r="I8" s="13">
        <f t="shared" ref="I8:I19" si="1">G8-H8</f>
        <v>-1392952</v>
      </c>
    </row>
    <row r="9" spans="1:9" ht="14.25">
      <c r="A9" s="1"/>
      <c r="B9" s="12" t="s">
        <v>13</v>
      </c>
      <c r="C9" s="13"/>
      <c r="D9" s="13"/>
      <c r="E9" s="13">
        <f t="shared" si="0"/>
        <v>0</v>
      </c>
      <c r="F9" s="12" t="s">
        <v>14</v>
      </c>
      <c r="G9" s="13"/>
      <c r="H9" s="13"/>
      <c r="I9" s="13">
        <f t="shared" si="1"/>
        <v>0</v>
      </c>
    </row>
    <row r="10" spans="1:9" ht="14.25">
      <c r="A10" s="1"/>
      <c r="B10" s="12" t="s">
        <v>15</v>
      </c>
      <c r="C10" s="13">
        <v>1144908</v>
      </c>
      <c r="D10" s="13">
        <v>1108976</v>
      </c>
      <c r="E10" s="13">
        <f t="shared" si="0"/>
        <v>35932</v>
      </c>
      <c r="F10" s="12" t="s">
        <v>16</v>
      </c>
      <c r="G10" s="13"/>
      <c r="H10" s="13"/>
      <c r="I10" s="13">
        <f t="shared" si="1"/>
        <v>0</v>
      </c>
    </row>
    <row r="11" spans="1:9" ht="14.25">
      <c r="A11" s="1"/>
      <c r="B11" s="12" t="s">
        <v>17</v>
      </c>
      <c r="C11" s="13"/>
      <c r="D11" s="13"/>
      <c r="E11" s="13">
        <f t="shared" si="0"/>
        <v>0</v>
      </c>
      <c r="F11" s="12" t="s">
        <v>18</v>
      </c>
      <c r="G11" s="13"/>
      <c r="H11" s="13"/>
      <c r="I11" s="13">
        <f t="shared" si="1"/>
        <v>0</v>
      </c>
    </row>
    <row r="12" spans="1:9" ht="14.25">
      <c r="A12" s="1"/>
      <c r="B12" s="12" t="s">
        <v>19</v>
      </c>
      <c r="C12" s="13"/>
      <c r="D12" s="13">
        <v>100000</v>
      </c>
      <c r="E12" s="13">
        <f t="shared" si="0"/>
        <v>-100000</v>
      </c>
      <c r="F12" s="12" t="s">
        <v>20</v>
      </c>
      <c r="G12" s="13"/>
      <c r="H12" s="13"/>
      <c r="I12" s="13">
        <f t="shared" si="1"/>
        <v>0</v>
      </c>
    </row>
    <row r="13" spans="1:9" ht="14.25">
      <c r="A13" s="1"/>
      <c r="B13" s="12" t="s">
        <v>21</v>
      </c>
      <c r="C13" s="13">
        <v>96000</v>
      </c>
      <c r="D13" s="13">
        <v>96000</v>
      </c>
      <c r="E13" s="13">
        <f t="shared" si="0"/>
        <v>0</v>
      </c>
      <c r="F13" s="12" t="s">
        <v>22</v>
      </c>
      <c r="G13" s="13">
        <v>300298</v>
      </c>
      <c r="H13" s="13"/>
      <c r="I13" s="13">
        <f t="shared" si="1"/>
        <v>300298</v>
      </c>
    </row>
    <row r="14" spans="1:9" ht="14.25">
      <c r="A14" s="1"/>
      <c r="B14" s="12"/>
      <c r="C14" s="13"/>
      <c r="D14" s="13"/>
      <c r="E14" s="13"/>
      <c r="F14" s="12" t="s">
        <v>23</v>
      </c>
      <c r="G14" s="13"/>
      <c r="H14" s="13"/>
      <c r="I14" s="13">
        <f t="shared" si="1"/>
        <v>0</v>
      </c>
    </row>
    <row r="15" spans="1:9" ht="14.25">
      <c r="A15" s="1"/>
      <c r="B15" s="12"/>
      <c r="C15" s="13"/>
      <c r="D15" s="13"/>
      <c r="E15" s="13"/>
      <c r="F15" s="12" t="s">
        <v>24</v>
      </c>
      <c r="G15" s="13"/>
      <c r="H15" s="13"/>
      <c r="I15" s="13">
        <f t="shared" si="1"/>
        <v>0</v>
      </c>
    </row>
    <row r="16" spans="1:9" ht="14.25">
      <c r="A16" s="1"/>
      <c r="B16" s="8" t="s">
        <v>25</v>
      </c>
      <c r="C16" s="9">
        <f>+C17 +C21</f>
        <v>132134728</v>
      </c>
      <c r="D16" s="9">
        <f>+D17 +D21</f>
        <v>115943919</v>
      </c>
      <c r="E16" s="9">
        <f t="shared" ref="E16:E34" si="2">C16-D16</f>
        <v>16190809</v>
      </c>
      <c r="F16" s="8" t="s">
        <v>26</v>
      </c>
      <c r="G16" s="9">
        <f>+G17+G18</f>
        <v>4754019</v>
      </c>
      <c r="H16" s="9">
        <f>+H17+H18</f>
        <v>5409546</v>
      </c>
      <c r="I16" s="9">
        <f t="shared" si="1"/>
        <v>-655527</v>
      </c>
    </row>
    <row r="17" spans="1:9" ht="14.25">
      <c r="A17" s="1"/>
      <c r="B17" s="8" t="s">
        <v>27</v>
      </c>
      <c r="C17" s="9">
        <f>+C18+C19+C20</f>
        <v>55528841</v>
      </c>
      <c r="D17" s="9">
        <f>+D18+D19+D20</f>
        <v>57441183</v>
      </c>
      <c r="E17" s="9">
        <f t="shared" si="2"/>
        <v>-1912342</v>
      </c>
      <c r="F17" s="10" t="s">
        <v>28</v>
      </c>
      <c r="G17" s="11"/>
      <c r="H17" s="11"/>
      <c r="I17" s="11">
        <f t="shared" si="1"/>
        <v>0</v>
      </c>
    </row>
    <row r="18" spans="1:9" ht="14.25">
      <c r="A18" s="1"/>
      <c r="B18" s="10" t="s">
        <v>29</v>
      </c>
      <c r="C18" s="11"/>
      <c r="D18" s="11"/>
      <c r="E18" s="11">
        <f t="shared" si="2"/>
        <v>0</v>
      </c>
      <c r="F18" s="12" t="s">
        <v>30</v>
      </c>
      <c r="G18" s="13">
        <v>4754019</v>
      </c>
      <c r="H18" s="13">
        <v>5409546</v>
      </c>
      <c r="I18" s="13">
        <f t="shared" si="1"/>
        <v>-655527</v>
      </c>
    </row>
    <row r="19" spans="1:9" ht="14.25">
      <c r="A19" s="1"/>
      <c r="B19" s="12" t="s">
        <v>31</v>
      </c>
      <c r="C19" s="13">
        <v>55528841</v>
      </c>
      <c r="D19" s="13">
        <v>57441183</v>
      </c>
      <c r="E19" s="13">
        <f t="shared" si="2"/>
        <v>-1912342</v>
      </c>
      <c r="F19" s="8" t="s">
        <v>32</v>
      </c>
      <c r="G19" s="9">
        <f>+G7 +G16</f>
        <v>8348144</v>
      </c>
      <c r="H19" s="9">
        <f>+H7 +H16</f>
        <v>10096325</v>
      </c>
      <c r="I19" s="9">
        <f t="shared" si="1"/>
        <v>-1748181</v>
      </c>
    </row>
    <row r="20" spans="1:9" ht="14.25">
      <c r="A20" s="1"/>
      <c r="B20" s="12" t="s">
        <v>33</v>
      </c>
      <c r="C20" s="13"/>
      <c r="D20" s="13"/>
      <c r="E20" s="13">
        <f t="shared" si="2"/>
        <v>0</v>
      </c>
      <c r="F20" s="23" t="s">
        <v>34</v>
      </c>
      <c r="G20" s="24"/>
      <c r="H20" s="24"/>
      <c r="I20" s="25"/>
    </row>
    <row r="21" spans="1:9" ht="14.25">
      <c r="A21" s="1"/>
      <c r="B21" s="8" t="s">
        <v>35</v>
      </c>
      <c r="C21" s="9">
        <f>+C22+C23+C24+C25+C26+C27+C28+C29+C30+C31+C32+C33</f>
        <v>76605887</v>
      </c>
      <c r="D21" s="9">
        <f>+D22+D23+D24+D25+D26+D27+D28+D29+D30+D31+D32+D33</f>
        <v>58502736</v>
      </c>
      <c r="E21" s="9">
        <f t="shared" si="2"/>
        <v>18103151</v>
      </c>
      <c r="F21" s="10" t="s">
        <v>36</v>
      </c>
      <c r="G21" s="11"/>
      <c r="H21" s="11"/>
      <c r="I21" s="11">
        <f t="shared" ref="I21:I26" si="3">G21-H21</f>
        <v>0</v>
      </c>
    </row>
    <row r="22" spans="1:9" ht="14.25">
      <c r="A22" s="1"/>
      <c r="B22" s="10" t="s">
        <v>29</v>
      </c>
      <c r="C22" s="11"/>
      <c r="D22" s="11"/>
      <c r="E22" s="11">
        <f t="shared" si="2"/>
        <v>0</v>
      </c>
      <c r="F22" s="12" t="s">
        <v>37</v>
      </c>
      <c r="G22" s="13">
        <v>1531822</v>
      </c>
      <c r="H22" s="13">
        <v>391667</v>
      </c>
      <c r="I22" s="13">
        <f t="shared" si="3"/>
        <v>1140155</v>
      </c>
    </row>
    <row r="23" spans="1:9" ht="14.25">
      <c r="A23" s="1"/>
      <c r="B23" s="12" t="s">
        <v>31</v>
      </c>
      <c r="C23" s="13">
        <v>15915605</v>
      </c>
      <c r="D23" s="13">
        <v>12552020</v>
      </c>
      <c r="E23" s="13">
        <f t="shared" si="2"/>
        <v>3363585</v>
      </c>
      <c r="F23" s="12" t="s">
        <v>38</v>
      </c>
      <c r="G23" s="13">
        <f>+G24</f>
        <v>48000000</v>
      </c>
      <c r="H23" s="13">
        <f>+H24</f>
        <v>32000000</v>
      </c>
      <c r="I23" s="13">
        <f t="shared" si="3"/>
        <v>16000000</v>
      </c>
    </row>
    <row r="24" spans="1:9" ht="14.25">
      <c r="A24" s="1"/>
      <c r="B24" s="12" t="s">
        <v>39</v>
      </c>
      <c r="C24" s="13">
        <v>2624697</v>
      </c>
      <c r="D24" s="13">
        <v>3180077</v>
      </c>
      <c r="E24" s="13">
        <f t="shared" si="2"/>
        <v>-555380</v>
      </c>
      <c r="F24" s="12" t="s">
        <v>40</v>
      </c>
      <c r="G24" s="13">
        <v>48000000</v>
      </c>
      <c r="H24" s="13">
        <v>32000000</v>
      </c>
      <c r="I24" s="13">
        <f t="shared" si="3"/>
        <v>16000000</v>
      </c>
    </row>
    <row r="25" spans="1:9" ht="14.25">
      <c r="A25" s="1"/>
      <c r="B25" s="12" t="s">
        <v>41</v>
      </c>
      <c r="C25" s="13">
        <v>226305</v>
      </c>
      <c r="D25" s="13">
        <v>1</v>
      </c>
      <c r="E25" s="13">
        <f t="shared" si="2"/>
        <v>226304</v>
      </c>
      <c r="F25" s="12" t="s">
        <v>42</v>
      </c>
      <c r="G25" s="13">
        <v>90959549</v>
      </c>
      <c r="H25" s="13">
        <v>94362303</v>
      </c>
      <c r="I25" s="13">
        <f t="shared" si="3"/>
        <v>-3402754</v>
      </c>
    </row>
    <row r="26" spans="1:9" ht="14.25">
      <c r="A26" s="1"/>
      <c r="B26" s="12" t="s">
        <v>43</v>
      </c>
      <c r="C26" s="13">
        <v>1</v>
      </c>
      <c r="D26" s="13">
        <v>32626</v>
      </c>
      <c r="E26" s="13">
        <f t="shared" si="2"/>
        <v>-32625</v>
      </c>
      <c r="F26" s="12" t="s">
        <v>44</v>
      </c>
      <c r="G26" s="13">
        <v>12597246</v>
      </c>
      <c r="H26" s="13">
        <v>19446265</v>
      </c>
      <c r="I26" s="13">
        <f t="shared" si="3"/>
        <v>-6849019</v>
      </c>
    </row>
    <row r="27" spans="1:9" ht="14.25">
      <c r="A27" s="1"/>
      <c r="B27" s="12" t="s">
        <v>45</v>
      </c>
      <c r="C27" s="13">
        <v>5035235</v>
      </c>
      <c r="D27" s="13">
        <v>5328466</v>
      </c>
      <c r="E27" s="13">
        <f t="shared" si="2"/>
        <v>-293231</v>
      </c>
      <c r="F27" s="12"/>
      <c r="G27" s="13"/>
      <c r="H27" s="13"/>
      <c r="I27" s="13"/>
    </row>
    <row r="28" spans="1:9" ht="14.25">
      <c r="A28" s="1"/>
      <c r="B28" s="12" t="s">
        <v>46</v>
      </c>
      <c r="C28" s="13"/>
      <c r="D28" s="13"/>
      <c r="E28" s="13">
        <f t="shared" si="2"/>
        <v>0</v>
      </c>
      <c r="F28" s="12"/>
      <c r="G28" s="13"/>
      <c r="H28" s="13"/>
      <c r="I28" s="13"/>
    </row>
    <row r="29" spans="1:9" ht="14.25">
      <c r="A29" s="1"/>
      <c r="B29" s="12" t="s">
        <v>47</v>
      </c>
      <c r="C29" s="13"/>
      <c r="D29" s="13"/>
      <c r="E29" s="13">
        <f t="shared" si="2"/>
        <v>0</v>
      </c>
      <c r="F29" s="12"/>
      <c r="G29" s="13"/>
      <c r="H29" s="13"/>
      <c r="I29" s="13"/>
    </row>
    <row r="30" spans="1:9" ht="14.25">
      <c r="A30" s="1"/>
      <c r="B30" s="12" t="s">
        <v>48</v>
      </c>
      <c r="C30" s="13"/>
      <c r="D30" s="13"/>
      <c r="E30" s="13">
        <f t="shared" si="2"/>
        <v>0</v>
      </c>
      <c r="F30" s="12"/>
      <c r="G30" s="13"/>
      <c r="H30" s="13"/>
      <c r="I30" s="13"/>
    </row>
    <row r="31" spans="1:9" ht="14.25">
      <c r="A31" s="1"/>
      <c r="B31" s="12" t="s">
        <v>49</v>
      </c>
      <c r="C31" s="13">
        <v>4804044</v>
      </c>
      <c r="D31" s="13">
        <v>5409546</v>
      </c>
      <c r="E31" s="13">
        <f t="shared" si="2"/>
        <v>-605502</v>
      </c>
      <c r="F31" s="12"/>
      <c r="G31" s="13"/>
      <c r="H31" s="13"/>
      <c r="I31" s="13"/>
    </row>
    <row r="32" spans="1:9" ht="14.25">
      <c r="A32" s="1"/>
      <c r="B32" s="12" t="s">
        <v>50</v>
      </c>
      <c r="C32" s="13">
        <v>48000000</v>
      </c>
      <c r="D32" s="13">
        <v>32000000</v>
      </c>
      <c r="E32" s="13">
        <f t="shared" si="2"/>
        <v>16000000</v>
      </c>
      <c r="F32" s="14"/>
      <c r="G32" s="15"/>
      <c r="H32" s="15"/>
      <c r="I32" s="15"/>
    </row>
    <row r="33" spans="1:9" ht="14.25">
      <c r="A33" s="1"/>
      <c r="B33" s="12" t="s">
        <v>51</v>
      </c>
      <c r="C33" s="13"/>
      <c r="D33" s="13"/>
      <c r="E33" s="13">
        <f t="shared" si="2"/>
        <v>0</v>
      </c>
      <c r="F33" s="8" t="s">
        <v>52</v>
      </c>
      <c r="G33" s="9">
        <f>+G21 +G22 +G23 +G25</f>
        <v>140491371</v>
      </c>
      <c r="H33" s="9">
        <f>+H21 +H22 +H23 +H25</f>
        <v>126753970</v>
      </c>
      <c r="I33" s="9">
        <f t="shared" ref="I33:I34" si="4">G33-H33</f>
        <v>13737401</v>
      </c>
    </row>
    <row r="34" spans="1:9" ht="14.25">
      <c r="A34" s="1"/>
      <c r="B34" s="8" t="s">
        <v>53</v>
      </c>
      <c r="C34" s="9">
        <f>+C7 +C16</f>
        <v>148839515</v>
      </c>
      <c r="D34" s="9">
        <f>+D7 +D16</f>
        <v>136850295</v>
      </c>
      <c r="E34" s="9">
        <f t="shared" si="2"/>
        <v>11989220</v>
      </c>
      <c r="F34" s="16" t="s">
        <v>54</v>
      </c>
      <c r="G34" s="17">
        <f>+G19 +G33</f>
        <v>148839515</v>
      </c>
      <c r="H34" s="17">
        <f>+H19 +H33</f>
        <v>136850295</v>
      </c>
      <c r="I34" s="17">
        <f t="shared" si="4"/>
        <v>11989220</v>
      </c>
    </row>
  </sheetData>
  <sheetProtection algorithmName="SHA-512" hashValue="DCB5qEPRD2tPiQNjiSfKsG4KJoymr/aE34GuGy3tCIp7gv0u92b6kzat4AFdbfl5UwsgkcKgIsSsuuIHiN55WA==" saltValue="1Vm7vLExTtdoZ7dezCnRzg==" spinCount="100000" sheet="1" objects="1" scenarios="1"/>
  <mergeCells count="5">
    <mergeCell ref="B2:I2"/>
    <mergeCell ref="B3:I3"/>
    <mergeCell ref="B5:E5"/>
    <mergeCell ref="F5:I5"/>
    <mergeCell ref="F20:I20"/>
  </mergeCells>
  <phoneticPr fontId="2"/>
  <pageMargins left="0.7" right="0.7" top="0.75" bottom="0.75" header="0.3" footer="0.3"/>
  <pageSetup paperSize="9" scale="4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showGridLines="0" zoomScaleNormal="100" workbookViewId="0"/>
  </sheetViews>
  <sheetFormatPr defaultRowHeight="13.5"/>
  <cols>
    <col min="1" max="1" width="1.5" customWidth="1"/>
    <col min="2" max="2" width="31.125" customWidth="1"/>
    <col min="3" max="5" width="20.75" customWidth="1"/>
    <col min="6" max="6" width="31.125" customWidth="1"/>
    <col min="7" max="9" width="20.75" customWidth="1"/>
  </cols>
  <sheetData>
    <row r="1" spans="1:9" ht="21">
      <c r="A1" s="1"/>
      <c r="B1" s="2"/>
      <c r="C1" s="1"/>
      <c r="D1" s="1"/>
      <c r="E1" s="1"/>
      <c r="F1" s="1"/>
      <c r="G1" s="1"/>
      <c r="H1" s="3"/>
      <c r="I1" s="3" t="s">
        <v>0</v>
      </c>
    </row>
    <row r="2" spans="1:9" ht="21">
      <c r="A2" s="1"/>
      <c r="B2" s="18" t="s">
        <v>58</v>
      </c>
      <c r="C2" s="18"/>
      <c r="D2" s="18"/>
      <c r="E2" s="18"/>
      <c r="F2" s="18"/>
      <c r="G2" s="18"/>
      <c r="H2" s="18"/>
      <c r="I2" s="18"/>
    </row>
    <row r="3" spans="1:9" ht="21">
      <c r="A3" s="1"/>
      <c r="B3" s="19" t="s">
        <v>2</v>
      </c>
      <c r="C3" s="19"/>
      <c r="D3" s="19"/>
      <c r="E3" s="19"/>
      <c r="F3" s="19"/>
      <c r="G3" s="19"/>
      <c r="H3" s="19"/>
      <c r="I3" s="19"/>
    </row>
    <row r="4" spans="1:9" ht="15.75">
      <c r="A4" s="1"/>
      <c r="B4" s="4"/>
      <c r="C4" s="1"/>
      <c r="D4" s="1"/>
      <c r="E4" s="1"/>
      <c r="F4" s="1"/>
      <c r="G4" s="1"/>
      <c r="H4" s="1"/>
      <c r="I4" s="5" t="s">
        <v>59</v>
      </c>
    </row>
    <row r="5" spans="1:9" ht="14.25">
      <c r="A5" s="1"/>
      <c r="B5" s="20" t="s">
        <v>60</v>
      </c>
      <c r="C5" s="21"/>
      <c r="D5" s="21"/>
      <c r="E5" s="22"/>
      <c r="F5" s="20" t="s">
        <v>5</v>
      </c>
      <c r="G5" s="21"/>
      <c r="H5" s="21"/>
      <c r="I5" s="22"/>
    </row>
    <row r="6" spans="1:9" ht="14.25">
      <c r="A6" s="1"/>
      <c r="B6" s="6"/>
      <c r="C6" s="6" t="s">
        <v>6</v>
      </c>
      <c r="D6" s="6" t="s">
        <v>7</v>
      </c>
      <c r="E6" s="6" t="s">
        <v>8</v>
      </c>
      <c r="F6" s="7"/>
      <c r="G6" s="6" t="s">
        <v>6</v>
      </c>
      <c r="H6" s="6" t="s">
        <v>7</v>
      </c>
      <c r="I6" s="6" t="s">
        <v>8</v>
      </c>
    </row>
    <row r="7" spans="1:9" ht="14.25">
      <c r="A7" s="1"/>
      <c r="B7" s="8" t="s">
        <v>9</v>
      </c>
      <c r="C7" s="9">
        <f>+C8+C9+C10+C11+C12+C13</f>
        <v>6707770</v>
      </c>
      <c r="D7" s="9">
        <f>+D8+D9+D10+D11+D12+D13</f>
        <v>17648044</v>
      </c>
      <c r="E7" s="9">
        <f>C7-D7</f>
        <v>-10940274</v>
      </c>
      <c r="F7" s="8" t="s">
        <v>10</v>
      </c>
      <c r="G7" s="9">
        <f>+G8+G9+G10+G11+G12+G13+G14+G15</f>
        <v>583890</v>
      </c>
      <c r="H7" s="9">
        <f>+H8+H9+H10+H11+H12+H13+H14+H15</f>
        <v>361034</v>
      </c>
      <c r="I7" s="9">
        <f>G7-H7</f>
        <v>222856</v>
      </c>
    </row>
    <row r="8" spans="1:9" ht="14.25">
      <c r="A8" s="1"/>
      <c r="B8" s="10" t="s">
        <v>11</v>
      </c>
      <c r="C8" s="11">
        <v>3707770</v>
      </c>
      <c r="D8" s="11">
        <v>13648044</v>
      </c>
      <c r="E8" s="11">
        <f t="shared" ref="E8:E13" si="0">C8-D8</f>
        <v>-9940274</v>
      </c>
      <c r="F8" s="12" t="s">
        <v>12</v>
      </c>
      <c r="G8" s="13">
        <v>566170</v>
      </c>
      <c r="H8" s="13">
        <v>355584</v>
      </c>
      <c r="I8" s="13">
        <f t="shared" ref="I8:I19" si="1">G8-H8</f>
        <v>210586</v>
      </c>
    </row>
    <row r="9" spans="1:9" ht="14.25">
      <c r="A9" s="1"/>
      <c r="B9" s="12" t="s">
        <v>13</v>
      </c>
      <c r="C9" s="13"/>
      <c r="D9" s="13"/>
      <c r="E9" s="13">
        <f t="shared" si="0"/>
        <v>0</v>
      </c>
      <c r="F9" s="12" t="s">
        <v>14</v>
      </c>
      <c r="G9" s="13"/>
      <c r="H9" s="13"/>
      <c r="I9" s="13">
        <f t="shared" si="1"/>
        <v>0</v>
      </c>
    </row>
    <row r="10" spans="1:9" ht="14.25">
      <c r="A10" s="1"/>
      <c r="B10" s="12" t="s">
        <v>15</v>
      </c>
      <c r="C10" s="13">
        <v>3000000</v>
      </c>
      <c r="D10" s="13">
        <v>4000000</v>
      </c>
      <c r="E10" s="13">
        <f t="shared" si="0"/>
        <v>-1000000</v>
      </c>
      <c r="F10" s="12" t="s">
        <v>16</v>
      </c>
      <c r="G10" s="13"/>
      <c r="H10" s="13"/>
      <c r="I10" s="13">
        <f t="shared" si="1"/>
        <v>0</v>
      </c>
    </row>
    <row r="11" spans="1:9" ht="14.25">
      <c r="A11" s="1"/>
      <c r="B11" s="12" t="s">
        <v>17</v>
      </c>
      <c r="C11" s="13"/>
      <c r="D11" s="13"/>
      <c r="E11" s="13">
        <f t="shared" si="0"/>
        <v>0</v>
      </c>
      <c r="F11" s="12" t="s">
        <v>18</v>
      </c>
      <c r="G11" s="13"/>
      <c r="H11" s="13"/>
      <c r="I11" s="13">
        <f t="shared" si="1"/>
        <v>0</v>
      </c>
    </row>
    <row r="12" spans="1:9" ht="14.25">
      <c r="A12" s="1"/>
      <c r="B12" s="12" t="s">
        <v>19</v>
      </c>
      <c r="C12" s="13"/>
      <c r="D12" s="13"/>
      <c r="E12" s="13">
        <f t="shared" si="0"/>
        <v>0</v>
      </c>
      <c r="F12" s="12" t="s">
        <v>20</v>
      </c>
      <c r="G12" s="13"/>
      <c r="H12" s="13"/>
      <c r="I12" s="13">
        <f t="shared" si="1"/>
        <v>0</v>
      </c>
    </row>
    <row r="13" spans="1:9" ht="14.25">
      <c r="A13" s="1"/>
      <c r="B13" s="12" t="s">
        <v>21</v>
      </c>
      <c r="C13" s="13"/>
      <c r="D13" s="13"/>
      <c r="E13" s="13">
        <f t="shared" si="0"/>
        <v>0</v>
      </c>
      <c r="F13" s="12" t="s">
        <v>22</v>
      </c>
      <c r="G13" s="13">
        <v>17720</v>
      </c>
      <c r="H13" s="13">
        <v>5450</v>
      </c>
      <c r="I13" s="13">
        <f t="shared" si="1"/>
        <v>12270</v>
      </c>
    </row>
    <row r="14" spans="1:9" ht="14.25">
      <c r="A14" s="1"/>
      <c r="B14" s="12"/>
      <c r="C14" s="13"/>
      <c r="D14" s="13"/>
      <c r="E14" s="13"/>
      <c r="F14" s="12" t="s">
        <v>23</v>
      </c>
      <c r="G14" s="13"/>
      <c r="H14" s="13"/>
      <c r="I14" s="13">
        <f t="shared" si="1"/>
        <v>0</v>
      </c>
    </row>
    <row r="15" spans="1:9" ht="14.25">
      <c r="A15" s="1"/>
      <c r="B15" s="12"/>
      <c r="C15" s="13"/>
      <c r="D15" s="13"/>
      <c r="E15" s="13"/>
      <c r="F15" s="12" t="s">
        <v>24</v>
      </c>
      <c r="G15" s="13"/>
      <c r="H15" s="13"/>
      <c r="I15" s="13">
        <f t="shared" si="1"/>
        <v>0</v>
      </c>
    </row>
    <row r="16" spans="1:9" ht="14.25">
      <c r="A16" s="1"/>
      <c r="B16" s="8" t="s">
        <v>25</v>
      </c>
      <c r="C16" s="9">
        <f>+C17 +C21</f>
        <v>30389910</v>
      </c>
      <c r="D16" s="9">
        <f>+D17 +D21</f>
        <v>35366000</v>
      </c>
      <c r="E16" s="9">
        <f t="shared" ref="E16:E34" si="2">C16-D16</f>
        <v>-4976090</v>
      </c>
      <c r="F16" s="8" t="s">
        <v>26</v>
      </c>
      <c r="G16" s="9">
        <f>+G17+G18</f>
        <v>0</v>
      </c>
      <c r="H16" s="9">
        <f>+H17+H18</f>
        <v>0</v>
      </c>
      <c r="I16" s="9">
        <f t="shared" si="1"/>
        <v>0</v>
      </c>
    </row>
    <row r="17" spans="1:9" ht="14.25">
      <c r="A17" s="1"/>
      <c r="B17" s="8" t="s">
        <v>27</v>
      </c>
      <c r="C17" s="9">
        <f>+C18+C19+C20</f>
        <v>1000000</v>
      </c>
      <c r="D17" s="9">
        <f>+D18+D19+D20</f>
        <v>1000000</v>
      </c>
      <c r="E17" s="9">
        <f t="shared" si="2"/>
        <v>0</v>
      </c>
      <c r="F17" s="10" t="s">
        <v>28</v>
      </c>
      <c r="G17" s="11"/>
      <c r="H17" s="11"/>
      <c r="I17" s="11">
        <f t="shared" si="1"/>
        <v>0</v>
      </c>
    </row>
    <row r="18" spans="1:9" ht="14.25">
      <c r="A18" s="1"/>
      <c r="B18" s="10" t="s">
        <v>29</v>
      </c>
      <c r="C18" s="11"/>
      <c r="D18" s="11"/>
      <c r="E18" s="11">
        <f t="shared" si="2"/>
        <v>0</v>
      </c>
      <c r="F18" s="12" t="s">
        <v>30</v>
      </c>
      <c r="G18" s="13"/>
      <c r="H18" s="13"/>
      <c r="I18" s="13">
        <f t="shared" si="1"/>
        <v>0</v>
      </c>
    </row>
    <row r="19" spans="1:9" ht="14.25">
      <c r="A19" s="1"/>
      <c r="B19" s="12" t="s">
        <v>31</v>
      </c>
      <c r="C19" s="13"/>
      <c r="D19" s="13"/>
      <c r="E19" s="13">
        <f t="shared" si="2"/>
        <v>0</v>
      </c>
      <c r="F19" s="8" t="s">
        <v>32</v>
      </c>
      <c r="G19" s="9">
        <f>+G7 +G16</f>
        <v>583890</v>
      </c>
      <c r="H19" s="9">
        <f>+H7 +H16</f>
        <v>361034</v>
      </c>
      <c r="I19" s="9">
        <f t="shared" si="1"/>
        <v>222856</v>
      </c>
    </row>
    <row r="20" spans="1:9" ht="14.25">
      <c r="A20" s="1"/>
      <c r="B20" s="12" t="s">
        <v>33</v>
      </c>
      <c r="C20" s="13">
        <v>1000000</v>
      </c>
      <c r="D20" s="13">
        <v>1000000</v>
      </c>
      <c r="E20" s="13">
        <f t="shared" si="2"/>
        <v>0</v>
      </c>
      <c r="F20" s="23" t="s">
        <v>34</v>
      </c>
      <c r="G20" s="24"/>
      <c r="H20" s="24"/>
      <c r="I20" s="25"/>
    </row>
    <row r="21" spans="1:9" ht="14.25">
      <c r="A21" s="1"/>
      <c r="B21" s="8" t="s">
        <v>35</v>
      </c>
      <c r="C21" s="9">
        <f>+C22+C23+C24+C25+C26+C27+C28+C29+C30+C31+C32+C33</f>
        <v>29389910</v>
      </c>
      <c r="D21" s="9">
        <f>+D22+D23+D24+D25+D26+D27+D28+D29+D30+D31+D32+D33</f>
        <v>34366000</v>
      </c>
      <c r="E21" s="9">
        <f t="shared" si="2"/>
        <v>-4976090</v>
      </c>
      <c r="F21" s="10" t="s">
        <v>36</v>
      </c>
      <c r="G21" s="11">
        <v>1000000</v>
      </c>
      <c r="H21" s="11">
        <v>1000000</v>
      </c>
      <c r="I21" s="11">
        <f t="shared" ref="I21:I26" si="3">G21-H21</f>
        <v>0</v>
      </c>
    </row>
    <row r="22" spans="1:9" ht="14.25">
      <c r="A22" s="1"/>
      <c r="B22" s="10" t="s">
        <v>29</v>
      </c>
      <c r="C22" s="11"/>
      <c r="D22" s="11"/>
      <c r="E22" s="11">
        <f t="shared" si="2"/>
        <v>0</v>
      </c>
      <c r="F22" s="12" t="s">
        <v>37</v>
      </c>
      <c r="G22" s="13"/>
      <c r="H22" s="13"/>
      <c r="I22" s="13">
        <f t="shared" si="3"/>
        <v>0</v>
      </c>
    </row>
    <row r="23" spans="1:9" ht="14.25">
      <c r="A23" s="1"/>
      <c r="B23" s="12" t="s">
        <v>31</v>
      </c>
      <c r="C23" s="13"/>
      <c r="D23" s="13"/>
      <c r="E23" s="13">
        <f t="shared" si="2"/>
        <v>0</v>
      </c>
      <c r="F23" s="12" t="s">
        <v>38</v>
      </c>
      <c r="G23" s="13">
        <f>+G24</f>
        <v>29000000</v>
      </c>
      <c r="H23" s="13">
        <f>+H24</f>
        <v>34300000</v>
      </c>
      <c r="I23" s="13">
        <f t="shared" si="3"/>
        <v>-5300000</v>
      </c>
    </row>
    <row r="24" spans="1:9" ht="14.25">
      <c r="A24" s="1"/>
      <c r="B24" s="12" t="s">
        <v>39</v>
      </c>
      <c r="C24" s="13"/>
      <c r="D24" s="13"/>
      <c r="E24" s="13">
        <f t="shared" si="2"/>
        <v>0</v>
      </c>
      <c r="F24" s="12" t="s">
        <v>40</v>
      </c>
      <c r="G24" s="13">
        <v>29000000</v>
      </c>
      <c r="H24" s="13">
        <v>34300000</v>
      </c>
      <c r="I24" s="13">
        <f t="shared" si="3"/>
        <v>-5300000</v>
      </c>
    </row>
    <row r="25" spans="1:9" ht="14.25">
      <c r="A25" s="1"/>
      <c r="B25" s="12" t="s">
        <v>41</v>
      </c>
      <c r="C25" s="13"/>
      <c r="D25" s="13"/>
      <c r="E25" s="13">
        <f t="shared" si="2"/>
        <v>0</v>
      </c>
      <c r="F25" s="12" t="s">
        <v>42</v>
      </c>
      <c r="G25" s="13">
        <v>6513790</v>
      </c>
      <c r="H25" s="13">
        <v>17353010</v>
      </c>
      <c r="I25" s="13">
        <f t="shared" si="3"/>
        <v>-10839220</v>
      </c>
    </row>
    <row r="26" spans="1:9" ht="14.25">
      <c r="A26" s="1"/>
      <c r="B26" s="12" t="s">
        <v>43</v>
      </c>
      <c r="C26" s="13"/>
      <c r="D26" s="13"/>
      <c r="E26" s="13">
        <f t="shared" si="2"/>
        <v>0</v>
      </c>
      <c r="F26" s="12" t="s">
        <v>44</v>
      </c>
      <c r="G26" s="13">
        <v>-16139220</v>
      </c>
      <c r="H26" s="13">
        <v>155436</v>
      </c>
      <c r="I26" s="13">
        <f t="shared" si="3"/>
        <v>-16294656</v>
      </c>
    </row>
    <row r="27" spans="1:9" ht="14.25">
      <c r="A27" s="1"/>
      <c r="B27" s="12" t="s">
        <v>45</v>
      </c>
      <c r="C27" s="13">
        <v>323910</v>
      </c>
      <c r="D27" s="13"/>
      <c r="E27" s="13">
        <f t="shared" si="2"/>
        <v>323910</v>
      </c>
      <c r="F27" s="12"/>
      <c r="G27" s="13"/>
      <c r="H27" s="13"/>
      <c r="I27" s="13"/>
    </row>
    <row r="28" spans="1:9" ht="14.25">
      <c r="A28" s="1"/>
      <c r="B28" s="12" t="s">
        <v>46</v>
      </c>
      <c r="C28" s="13"/>
      <c r="D28" s="13"/>
      <c r="E28" s="13">
        <f t="shared" si="2"/>
        <v>0</v>
      </c>
      <c r="F28" s="12"/>
      <c r="G28" s="13"/>
      <c r="H28" s="13"/>
      <c r="I28" s="13"/>
    </row>
    <row r="29" spans="1:9" ht="14.25">
      <c r="A29" s="1"/>
      <c r="B29" s="12" t="s">
        <v>47</v>
      </c>
      <c r="C29" s="13">
        <v>66000</v>
      </c>
      <c r="D29" s="13">
        <v>66000</v>
      </c>
      <c r="E29" s="13">
        <f t="shared" si="2"/>
        <v>0</v>
      </c>
      <c r="F29" s="12"/>
      <c r="G29" s="13"/>
      <c r="H29" s="13"/>
      <c r="I29" s="13"/>
    </row>
    <row r="30" spans="1:9" ht="14.25">
      <c r="A30" s="1"/>
      <c r="B30" s="12" t="s">
        <v>48</v>
      </c>
      <c r="C30" s="13"/>
      <c r="D30" s="13"/>
      <c r="E30" s="13">
        <f t="shared" si="2"/>
        <v>0</v>
      </c>
      <c r="F30" s="12"/>
      <c r="G30" s="13"/>
      <c r="H30" s="13"/>
      <c r="I30" s="13"/>
    </row>
    <row r="31" spans="1:9" ht="14.25">
      <c r="A31" s="1"/>
      <c r="B31" s="12" t="s">
        <v>49</v>
      </c>
      <c r="C31" s="13"/>
      <c r="D31" s="13"/>
      <c r="E31" s="13">
        <f t="shared" si="2"/>
        <v>0</v>
      </c>
      <c r="F31" s="12"/>
      <c r="G31" s="13"/>
      <c r="H31" s="13"/>
      <c r="I31" s="13"/>
    </row>
    <row r="32" spans="1:9" ht="14.25">
      <c r="A32" s="1"/>
      <c r="B32" s="12" t="s">
        <v>50</v>
      </c>
      <c r="C32" s="13">
        <v>29000000</v>
      </c>
      <c r="D32" s="13">
        <v>34300000</v>
      </c>
      <c r="E32" s="13">
        <f t="shared" si="2"/>
        <v>-5300000</v>
      </c>
      <c r="F32" s="14"/>
      <c r="G32" s="15"/>
      <c r="H32" s="15"/>
      <c r="I32" s="15"/>
    </row>
    <row r="33" spans="1:9" ht="14.25">
      <c r="A33" s="1"/>
      <c r="B33" s="12" t="s">
        <v>51</v>
      </c>
      <c r="C33" s="13"/>
      <c r="D33" s="13"/>
      <c r="E33" s="13">
        <f t="shared" si="2"/>
        <v>0</v>
      </c>
      <c r="F33" s="8" t="s">
        <v>52</v>
      </c>
      <c r="G33" s="9">
        <f>+G21 +G22 +G23 +G25</f>
        <v>36513790</v>
      </c>
      <c r="H33" s="9">
        <f>+H21 +H22 +H23 +H25</f>
        <v>52653010</v>
      </c>
      <c r="I33" s="9">
        <f t="shared" ref="I33:I34" si="4">G33-H33</f>
        <v>-16139220</v>
      </c>
    </row>
    <row r="34" spans="1:9" ht="14.25">
      <c r="A34" s="1"/>
      <c r="B34" s="8" t="s">
        <v>53</v>
      </c>
      <c r="C34" s="9">
        <f>+C7 +C16</f>
        <v>37097680</v>
      </c>
      <c r="D34" s="9">
        <f>+D7 +D16</f>
        <v>53014044</v>
      </c>
      <c r="E34" s="9">
        <f t="shared" si="2"/>
        <v>-15916364</v>
      </c>
      <c r="F34" s="16" t="s">
        <v>54</v>
      </c>
      <c r="G34" s="17">
        <f>+G19 +G33</f>
        <v>37097680</v>
      </c>
      <c r="H34" s="17">
        <f>+H19 +H33</f>
        <v>53014044</v>
      </c>
      <c r="I34" s="17">
        <f t="shared" si="4"/>
        <v>-15916364</v>
      </c>
    </row>
  </sheetData>
  <sheetProtection algorithmName="SHA-512" hashValue="lsSAj0znslf++NypTFmQSyX2osPV3SiMSGaRfBa9w/zQFH/6em/CODrovW/xvNCGY27fZ8OqMQmmEhnqQ3xqrw==" saltValue="dEHr3ai1q5+jt0kLU3Ku5A==" spinCount="100000" sheet="1" objects="1" scenarios="1"/>
  <mergeCells count="5">
    <mergeCell ref="B2:I2"/>
    <mergeCell ref="B3:I3"/>
    <mergeCell ref="B5:E5"/>
    <mergeCell ref="F5:I5"/>
    <mergeCell ref="F20:I20"/>
  </mergeCells>
  <phoneticPr fontId="2"/>
  <pageMargins left="0.7" right="0.7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こぶし今里保育園</vt:lpstr>
      <vt:lpstr>こぶし中央保育園</vt:lpstr>
      <vt:lpstr>こぶし花園保育園</vt:lpstr>
      <vt:lpstr>こぶし福祉会本部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2017-06-19T14:09:45Z</dcterms:created>
  <dcterms:modified xsi:type="dcterms:W3CDTF">2017-06-20T05:09:27Z</dcterms:modified>
</cp:coreProperties>
</file>